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76" yWindow="4215" windowWidth="10065" windowHeight="8265" tabRatio="670" activeTab="3"/>
  </bookViews>
  <sheets>
    <sheet name="CONBS" sheetId="1" r:id="rId1"/>
    <sheet name="CONPL" sheetId="2" r:id="rId2"/>
    <sheet name="CONEQ" sheetId="3" r:id="rId3"/>
    <sheet name="CONCF" sheetId="4" r:id="rId4"/>
    <sheet name="A2" sheetId="5" r:id="rId5"/>
    <sheet name="A3" sheetId="6" r:id="rId6"/>
    <sheet name="GT_Custom" sheetId="7" state="hidden" r:id="rId7"/>
  </sheets>
  <definedNames>
    <definedName name="_xlnm.Print_Area" localSheetId="4">'A2'!$A$1:$F$40</definedName>
    <definedName name="_xlnm.Print_Area" localSheetId="5">'A3'!$A$1:$F$17</definedName>
    <definedName name="_xlnm.Print_Area" localSheetId="0">'CONBS'!$A$1:$E$59</definedName>
    <definedName name="_xlnm.Print_Area" localSheetId="2">'CONEQ'!$A$1:$H$49</definedName>
    <definedName name="_xlnm.Print_Area" localSheetId="1">'CONPL'!$A$1:$F$46</definedName>
    <definedName name="Z_25F6A28F_7E19_4326_B0D4_B327C8255BE4_.wvu.PrintArea" localSheetId="0" hidden="1">'CONBS'!$A$1:$E$59</definedName>
    <definedName name="Z_25F6A28F_7E19_4326_B0D4_B327C8255BE4_.wvu.PrintArea" localSheetId="1" hidden="1">'CONPL'!$A$1:$F$46</definedName>
  </definedNames>
  <calcPr fullCalcOnLoad="1"/>
</workbook>
</file>

<file path=xl/sharedStrings.xml><?xml version="1.0" encoding="utf-8"?>
<sst xmlns="http://schemas.openxmlformats.org/spreadsheetml/2006/main" count="281" uniqueCount="189">
  <si>
    <t xml:space="preserve"> </t>
  </si>
  <si>
    <t>Taxation</t>
  </si>
  <si>
    <t>Harvest Court Industries Berhad (36998-T)</t>
  </si>
  <si>
    <t xml:space="preserve">As at </t>
  </si>
  <si>
    <t>(RM)</t>
  </si>
  <si>
    <t>NON-CURRENT ASSETS</t>
  </si>
  <si>
    <t>Property, plant and equipment</t>
  </si>
  <si>
    <t>Land held for property development</t>
  </si>
  <si>
    <t>Goodwill on consolidation</t>
  </si>
  <si>
    <t xml:space="preserve">Fixed deposits with a licensed bank </t>
  </si>
  <si>
    <t>CURRENT ASSETS</t>
  </si>
  <si>
    <t>Inventories</t>
  </si>
  <si>
    <t>Trade receivables</t>
  </si>
  <si>
    <t>Other receivables, deposits &amp; prepayments</t>
  </si>
  <si>
    <t>Cash and bank balances</t>
  </si>
  <si>
    <t>CURRENT LIABILITIES</t>
  </si>
  <si>
    <t>Trade payables</t>
  </si>
  <si>
    <t>Other payables</t>
  </si>
  <si>
    <t>Finance payables</t>
  </si>
  <si>
    <t>Short term borrowings</t>
  </si>
  <si>
    <t>NET CURRENT LIABILITIES</t>
  </si>
  <si>
    <t>FINANCED BY:</t>
  </si>
  <si>
    <t>Share capital</t>
  </si>
  <si>
    <t>Reserves</t>
  </si>
  <si>
    <t>Minority interests</t>
  </si>
  <si>
    <t>Non-Current Liabilities</t>
  </si>
  <si>
    <t>interim financial statements.</t>
  </si>
  <si>
    <t>Harvest Court Industries Berhad</t>
  </si>
  <si>
    <t>(RM'000)</t>
  </si>
  <si>
    <t>Adjustments for non-cash flow:-</t>
  </si>
  <si>
    <t>Non-cash items</t>
  </si>
  <si>
    <t>Non-operating items (which are investing/financing)</t>
  </si>
  <si>
    <t>Changes in working capital :-</t>
  </si>
  <si>
    <t>Net change in current liabilities</t>
  </si>
  <si>
    <t>Interest paid</t>
  </si>
  <si>
    <t>Investing Activities</t>
  </si>
  <si>
    <t xml:space="preserve">       - Other investments</t>
  </si>
  <si>
    <t>Financing Activities</t>
  </si>
  <si>
    <t xml:space="preserve">       -  Bank borrowing</t>
  </si>
  <si>
    <t>Cash &amp; Cash Equivalents at beginning of period</t>
  </si>
  <si>
    <t>Cash &amp; Cash Equivalents at end of period</t>
  </si>
  <si>
    <t>Cash &amp; Cash Equivalents comprise the following :-</t>
  </si>
  <si>
    <t>The condensed consolidated cash flow statement should be read in conjunction with the audited financial</t>
  </si>
  <si>
    <t>Current Qtr ended</t>
  </si>
  <si>
    <t>cumulative to date</t>
  </si>
  <si>
    <t>Revenue</t>
  </si>
  <si>
    <t>Finance Cost</t>
  </si>
  <si>
    <t>Condensed Consolidated Statements of Changes in Equity</t>
  </si>
  <si>
    <t xml:space="preserve">Exchange </t>
  </si>
  <si>
    <t>Share</t>
  </si>
  <si>
    <t>Translation</t>
  </si>
  <si>
    <t>Accumulated</t>
  </si>
  <si>
    <t>Share Capital</t>
  </si>
  <si>
    <t>Premium</t>
  </si>
  <si>
    <t>Reserve</t>
  </si>
  <si>
    <t>Losses</t>
  </si>
  <si>
    <t>Total</t>
  </si>
  <si>
    <t>Balance at</t>
  </si>
  <si>
    <t>Balance at end of period</t>
  </si>
  <si>
    <t>The condensed consolidated statement of changes in equity should be read in conjunction with the audited</t>
  </si>
  <si>
    <t>attached to the interim financial statements.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</si>
  <si>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</si>
  <si>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</si>
  <si>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</si>
  <si>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</si>
  <si>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</si>
  <si>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</si>
  <si>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</si>
  <si>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</si>
  <si>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</si>
  <si>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</si>
  <si>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</si>
  <si>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</si>
  <si>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</si>
  <si>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</si>
  <si>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</si>
  <si>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</si>
  <si>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Condensed Consolidated Cash Flow Statements</t>
  </si>
  <si>
    <t>Total equity</t>
  </si>
  <si>
    <t>Equity attributable to equity holders of the parent</t>
  </si>
  <si>
    <t>Note</t>
  </si>
  <si>
    <t>Cost of sales</t>
  </si>
  <si>
    <t>Other income</t>
  </si>
  <si>
    <t>Administrative expenses</t>
  </si>
  <si>
    <t>Other expenses</t>
  </si>
  <si>
    <t>Attributable to:</t>
  </si>
  <si>
    <t>Equity holders of the parent</t>
  </si>
  <si>
    <t xml:space="preserve">  to equity holders of the parent:</t>
  </si>
  <si>
    <t>Minority</t>
  </si>
  <si>
    <t>Interest</t>
  </si>
  <si>
    <t>Equity</t>
  </si>
  <si>
    <t xml:space="preserve"> beginning of period</t>
  </si>
  <si>
    <t>Attributable to Equity Holders of the Parent</t>
  </si>
  <si>
    <t>Non-Distributable</t>
  </si>
  <si>
    <t>Distributable</t>
  </si>
  <si>
    <t>Issue of ordinary shares pursuant</t>
  </si>
  <si>
    <t xml:space="preserve"> to ESOS</t>
  </si>
  <si>
    <t>Foreign exchange differences</t>
  </si>
  <si>
    <t xml:space="preserve"> recognised in income statements</t>
  </si>
  <si>
    <t xml:space="preserve">       -  Transaction with owners as owners</t>
  </si>
  <si>
    <t>Total current liabilities</t>
  </si>
  <si>
    <t>Total current assets</t>
  </si>
  <si>
    <t>Deferred tax liabilities</t>
  </si>
  <si>
    <t>Long term borrowing</t>
  </si>
  <si>
    <t>Selling and distribution expenses</t>
  </si>
  <si>
    <t xml:space="preserve"> representing net loss not</t>
  </si>
  <si>
    <t>Condensed Consolidated Income Statements</t>
  </si>
  <si>
    <t>The condensed consolidated income statements should be read in conjunction with the audited financial statements for the</t>
  </si>
  <si>
    <t>Condensed Consolidated Balance Sheets</t>
  </si>
  <si>
    <t>The condensed consolidated balance sheets should be read in conjunction with the audited financial</t>
  </si>
  <si>
    <t>Net changes in Cash &amp; Cash equivalents</t>
  </si>
  <si>
    <t>Bank overdrafts</t>
  </si>
  <si>
    <t>Exceptional item</t>
  </si>
  <si>
    <t>Amount owing to director</t>
  </si>
  <si>
    <t>Dilluted</t>
  </si>
  <si>
    <t>Part A2: Summary of Key Financial Information</t>
  </si>
  <si>
    <t>Corresponding Quarter</t>
  </si>
  <si>
    <t>To Date</t>
  </si>
  <si>
    <t>RM '000</t>
  </si>
  <si>
    <t>AS AT END OF CURRENT QUARTER</t>
  </si>
  <si>
    <t>AS AT PRECEDING FINANCIAL YEAR END</t>
  </si>
  <si>
    <t>REMARKS:</t>
  </si>
  <si>
    <t>Part A3: ADDITIONAL INFORMATION</t>
  </si>
  <si>
    <t>Gross interest income</t>
  </si>
  <si>
    <t>Gross interest expense</t>
  </si>
  <si>
    <t xml:space="preserve">  equity holders of the parent</t>
  </si>
  <si>
    <t>Interest received</t>
  </si>
  <si>
    <t xml:space="preserve">       -  Withdrawal of fixed deposits</t>
  </si>
  <si>
    <t>Net cash used in financing activities</t>
  </si>
  <si>
    <t>Proposed/declared dividend per share (sen)</t>
  </si>
  <si>
    <t>Cash generated from operations</t>
  </si>
  <si>
    <t>Net cash (used in)/generated from operating activities</t>
  </si>
  <si>
    <t>Loss before tax</t>
  </si>
  <si>
    <t>Net loss for the period</t>
  </si>
  <si>
    <t>Net loss before tax</t>
  </si>
  <si>
    <t>-</t>
  </si>
  <si>
    <t>Gross (loss)/profit</t>
  </si>
  <si>
    <t>Loss for the period</t>
  </si>
  <si>
    <t xml:space="preserve"> Basic, for loss for the period (Sen)</t>
  </si>
  <si>
    <t>Net (loss)/profit for the period</t>
  </si>
  <si>
    <t>Taxes refund/(paid)</t>
  </si>
  <si>
    <t>Net cash used in investing activities</t>
  </si>
  <si>
    <t xml:space="preserve">Loss attributable to ordinary </t>
  </si>
  <si>
    <t>Basic loss per share (sen)</t>
  </si>
  <si>
    <t>Losses per share attributable</t>
  </si>
  <si>
    <t xml:space="preserve">  ATTRIBUTABLE TO ORDINARY EQUITY</t>
  </si>
  <si>
    <t>Operating profit/(loss) before changes in working capital</t>
  </si>
  <si>
    <t xml:space="preserve">NET ASSETS PER SHARE </t>
  </si>
  <si>
    <t xml:space="preserve">  HOLDERS OF THE PARENT (Sen)</t>
  </si>
  <si>
    <t xml:space="preserve"> to ordinary equity holders of the parent (Sen)</t>
  </si>
  <si>
    <t>Net (liabilities)/assets per shares attributable</t>
  </si>
  <si>
    <t>Exchange differences</t>
  </si>
  <si>
    <t>Net change in current assets</t>
  </si>
  <si>
    <t>(Loss) / Profit for the period</t>
  </si>
  <si>
    <t>(Loss) / Profit before taxation</t>
  </si>
  <si>
    <t>Tax recoverable</t>
  </si>
  <si>
    <t>statements for the year ended 31 December 2007 and the accompanying explanatory notes attached to the</t>
  </si>
  <si>
    <t>year ended 31 December 2007 and the accompanying explanatory notes attached to the interim financial statements.</t>
  </si>
  <si>
    <t>financial statements for the year ended 31 December 2007 and the accompanying explanatory notes</t>
  </si>
  <si>
    <t xml:space="preserve">6 months </t>
  </si>
  <si>
    <t>ended 30 June 2007</t>
  </si>
  <si>
    <t>6 months ended</t>
  </si>
  <si>
    <t>30 June</t>
  </si>
  <si>
    <t>30/6/2007</t>
  </si>
  <si>
    <t xml:space="preserve">30 June </t>
  </si>
  <si>
    <t>6 months</t>
  </si>
  <si>
    <t>As at 30 June 2008</t>
  </si>
  <si>
    <t>30 June 2008</t>
  </si>
  <si>
    <t>Summary of key financial Information for the quarter ended 30 Jun 2008</t>
  </si>
  <si>
    <t>Individual  Quarter</t>
  </si>
  <si>
    <t>Quarter</t>
  </si>
  <si>
    <t>30/6/2008</t>
  </si>
  <si>
    <t>30/06/08</t>
  </si>
  <si>
    <t>ended 30 June 2008</t>
  </si>
  <si>
    <t>31 Dec 2007</t>
  </si>
  <si>
    <t>Non-current asset classified as held for sale</t>
  </si>
  <si>
    <t>Current Period</t>
  </si>
  <si>
    <t>Preceding Period</t>
  </si>
  <si>
    <t>1/01/2008 - 30/6/2008</t>
  </si>
  <si>
    <t>1/01/2007 - 30/6/2007</t>
  </si>
  <si>
    <t>1/01/2007 - 30/06/2007</t>
  </si>
  <si>
    <t>For the  financial period ended 30 June 2008</t>
  </si>
  <si>
    <t>For the financial period ended 30 June 2008</t>
  </si>
  <si>
    <t>(Unaudited)</t>
  </si>
  <si>
    <t>(Audited)</t>
  </si>
  <si>
    <t>Cumulative Period</t>
  </si>
  <si>
    <t>Individual Quarter</t>
  </si>
  <si>
    <t>Comparative Qtr ended</t>
  </si>
  <si>
    <t>Comparative 6 months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</si>
</sst>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[&gt;0]#,##0;[&lt;0]\(#,##0\);\-#"/>
    <numFmt numFmtId="171" formatCode="_(* #,##0_);_(* \(#,##0\);_(* &quot;-&quot;??_);_(@_)"/>
    <numFmt numFmtId="172" formatCode="_-* #,##0.00\ _D_M_-;\-* #,##0.00\ _D_M_-;_-* &quot;-&quot;??\ _D_M_-;_-@_-"/>
    <numFmt numFmtId="173" formatCode="_-* #,##0\ _D_M_-;\-* #,##0\ _D_M_-;_-* &quot;-&quot;??\ _D_M_-;_-@_-"/>
    <numFmt numFmtId="174" formatCode="_(* #,##0.00_);_(* \(#,##0.00\);_(* &quot;-&quot;_);_(@_)"/>
    <numFmt numFmtId="175" formatCode="[&gt;0]#,##0.00;[&lt;0]\(#,##0.00\);\-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.0_);_(* \(#,##0.0\);_(* &quot;-&quot;??_);_(@_)"/>
    <numFmt numFmtId="181" formatCode="[&gt;0]#,##0.0;[&lt;0]\(#,##0.0\);\-#.0"/>
    <numFmt numFmtId="182" formatCode="[&gt;0]#,##0.00;[&lt;0]\(#,##0.00\);\-#.00"/>
    <numFmt numFmtId="183" formatCode="_(* #,##0.0_);_(* \(#,##0.0\);_(* &quot;-&quot;?_);_(@_)"/>
    <numFmt numFmtId="184" formatCode="0.00000"/>
  </numFmts>
  <fonts count="32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sz val="12"/>
      <name val="Arial"/>
      <family val="2"/>
    </font>
    <font>
      <b/>
      <u val="single"/>
      <sz val="10"/>
      <color indexed="8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 style="thin"/>
      <bottom style="double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73" fontId="7" fillId="0" borderId="0" xfId="42" applyNumberFormat="1" applyFont="1" applyAlignment="1">
      <alignment horizontal="right"/>
    </xf>
    <xf numFmtId="170" fontId="5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175" fontId="6" fillId="0" borderId="0" xfId="0" applyNumberFormat="1" applyFont="1" applyAlignment="1">
      <alignment/>
    </xf>
    <xf numFmtId="173" fontId="7" fillId="0" borderId="0" xfId="42" applyNumberFormat="1" applyFont="1" applyAlignment="1">
      <alignment horizontal="center"/>
    </xf>
    <xf numFmtId="41" fontId="9" fillId="0" borderId="0" xfId="0" applyNumberFormat="1" applyFont="1" applyAlignment="1">
      <alignment horizontal="right"/>
    </xf>
    <xf numFmtId="41" fontId="9" fillId="0" borderId="10" xfId="0" applyNumberFormat="1" applyFont="1" applyBorder="1" applyAlignment="1">
      <alignment horizontal="right"/>
    </xf>
    <xf numFmtId="41" fontId="9" fillId="0" borderId="0" xfId="42" applyNumberFormat="1" applyFont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1" xfId="42" applyNumberFormat="1" applyFont="1" applyBorder="1" applyAlignment="1">
      <alignment horizontal="right"/>
    </xf>
    <xf numFmtId="41" fontId="9" fillId="0" borderId="0" xfId="0" applyNumberFormat="1" applyFont="1" applyFill="1" applyBorder="1" applyAlignment="1">
      <alignment horizontal="right"/>
    </xf>
    <xf numFmtId="41" fontId="9" fillId="0" borderId="0" xfId="0" applyNumberFormat="1" applyFont="1" applyFill="1" applyAlignment="1">
      <alignment horizontal="right"/>
    </xf>
    <xf numFmtId="41" fontId="9" fillId="0" borderId="11" xfId="42" applyNumberFormat="1" applyFont="1" applyFill="1" applyBorder="1" applyAlignment="1">
      <alignment horizontal="right"/>
    </xf>
    <xf numFmtId="41" fontId="9" fillId="0" borderId="12" xfId="42" applyNumberFormat="1" applyFont="1" applyFill="1" applyBorder="1" applyAlignment="1">
      <alignment horizontal="right"/>
    </xf>
    <xf numFmtId="170" fontId="5" fillId="0" borderId="0" xfId="0" applyNumberFormat="1" applyFont="1" applyBorder="1" applyAlignment="1">
      <alignment horizontal="right"/>
    </xf>
    <xf numFmtId="37" fontId="9" fillId="0" borderId="0" xfId="42" applyNumberFormat="1" applyFont="1" applyAlignment="1">
      <alignment horizontal="right"/>
    </xf>
    <xf numFmtId="170" fontId="9" fillId="0" borderId="0" xfId="0" applyNumberFormat="1" applyFont="1" applyAlignment="1">
      <alignment horizontal="right"/>
    </xf>
    <xf numFmtId="37" fontId="9" fillId="0" borderId="0" xfId="0" applyNumberFormat="1" applyFont="1" applyAlignment="1">
      <alignment horizontal="right"/>
    </xf>
    <xf numFmtId="37" fontId="9" fillId="0" borderId="12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4" fillId="0" borderId="0" xfId="0" applyNumberFormat="1" applyFont="1" applyAlignment="1">
      <alignment/>
    </xf>
    <xf numFmtId="170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170" fontId="1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171" fontId="1" fillId="0" borderId="0" xfId="0" applyNumberFormat="1" applyFont="1" applyAlignment="1">
      <alignment/>
    </xf>
    <xf numFmtId="171" fontId="1" fillId="0" borderId="0" xfId="42" applyNumberFormat="1" applyFont="1" applyAlignment="1">
      <alignment/>
    </xf>
    <xf numFmtId="0" fontId="1" fillId="0" borderId="13" xfId="0" applyFont="1" applyBorder="1" applyAlignment="1">
      <alignment/>
    </xf>
    <xf numFmtId="171" fontId="1" fillId="0" borderId="13" xfId="0" applyNumberFormat="1" applyFont="1" applyBorder="1" applyAlignment="1">
      <alignment/>
    </xf>
    <xf numFmtId="170" fontId="8" fillId="0" borderId="0" xfId="0" applyNumberFormat="1" applyFont="1" applyBorder="1" applyAlignment="1">
      <alignment horizontal="right"/>
    </xf>
    <xf numFmtId="170" fontId="11" fillId="0" borderId="0" xfId="0" applyNumberFormat="1" applyFont="1" applyAlignment="1">
      <alignment horizontal="center"/>
    </xf>
    <xf numFmtId="170" fontId="0" fillId="0" borderId="0" xfId="0" applyNumberFormat="1" applyAlignment="1">
      <alignment/>
    </xf>
    <xf numFmtId="2" fontId="6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0" fontId="2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70" fontId="7" fillId="0" borderId="14" xfId="0" applyNumberFormat="1" applyFont="1" applyBorder="1" applyAlignment="1">
      <alignment/>
    </xf>
    <xf numFmtId="170" fontId="3" fillId="0" borderId="0" xfId="0" applyNumberFormat="1" applyFont="1" applyBorder="1" applyAlignment="1">
      <alignment horizontal="center"/>
    </xf>
    <xf numFmtId="170" fontId="0" fillId="0" borderId="0" xfId="0" applyNumberFormat="1" applyFont="1" applyBorder="1" applyAlignment="1">
      <alignment/>
    </xf>
    <xf numFmtId="170" fontId="0" fillId="0" borderId="15" xfId="0" applyNumberFormat="1" applyFont="1" applyBorder="1" applyAlignment="1">
      <alignment/>
    </xf>
    <xf numFmtId="170" fontId="0" fillId="0" borderId="16" xfId="0" applyNumberFormat="1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170" fontId="7" fillId="0" borderId="14" xfId="0" applyNumberFormat="1" applyFont="1" applyFill="1" applyBorder="1" applyAlignment="1">
      <alignment/>
    </xf>
    <xf numFmtId="170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73" fontId="7" fillId="0" borderId="0" xfId="42" applyNumberFormat="1" applyFont="1" applyAlignment="1" quotePrefix="1">
      <alignment horizontal="center"/>
    </xf>
    <xf numFmtId="170" fontId="0" fillId="0" borderId="0" xfId="0" applyNumberFormat="1" applyFont="1" applyFill="1" applyBorder="1" applyAlignment="1">
      <alignment/>
    </xf>
    <xf numFmtId="170" fontId="0" fillId="0" borderId="15" xfId="0" applyNumberFormat="1" applyFont="1" applyFill="1" applyBorder="1" applyAlignment="1">
      <alignment/>
    </xf>
    <xf numFmtId="170" fontId="0" fillId="0" borderId="14" xfId="0" applyNumberFormat="1" applyFont="1" applyFill="1" applyBorder="1" applyAlignment="1">
      <alignment/>
    </xf>
    <xf numFmtId="170" fontId="0" fillId="0" borderId="16" xfId="0" applyNumberFormat="1" applyFont="1" applyFill="1" applyBorder="1" applyAlignment="1">
      <alignment/>
    </xf>
    <xf numFmtId="41" fontId="9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2" fillId="0" borderId="17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7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0" fontId="1" fillId="0" borderId="17" xfId="0" applyFont="1" applyBorder="1" applyAlignment="1">
      <alignment/>
    </xf>
    <xf numFmtId="15" fontId="2" fillId="0" borderId="17" xfId="0" applyNumberFormat="1" applyFont="1" applyBorder="1" applyAlignment="1">
      <alignment/>
    </xf>
    <xf numFmtId="15" fontId="2" fillId="0" borderId="17" xfId="0" applyNumberFormat="1" applyFon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17" xfId="0" applyFont="1" applyBorder="1" applyAlignment="1">
      <alignment horizontal="center"/>
    </xf>
    <xf numFmtId="41" fontId="1" fillId="0" borderId="17" xfId="42" applyNumberFormat="1" applyFont="1" applyBorder="1" applyAlignment="1">
      <alignment horizontal="center"/>
    </xf>
    <xf numFmtId="174" fontId="1" fillId="0" borderId="17" xfId="42" applyNumberFormat="1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170" fontId="1" fillId="0" borderId="0" xfId="0" applyNumberFormat="1" applyFont="1" applyAlignment="1">
      <alignment horizontal="center"/>
    </xf>
    <xf numFmtId="170" fontId="1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70" fontId="1" fillId="0" borderId="15" xfId="0" applyNumberFormat="1" applyFont="1" applyBorder="1" applyAlignment="1">
      <alignment horizontal="center"/>
    </xf>
    <xf numFmtId="170" fontId="1" fillId="0" borderId="19" xfId="0" applyNumberFormat="1" applyFont="1" applyBorder="1" applyAlignment="1">
      <alignment horizontal="center"/>
    </xf>
    <xf numFmtId="170" fontId="2" fillId="0" borderId="15" xfId="0" applyNumberFormat="1" applyFont="1" applyFill="1" applyBorder="1" applyAlignment="1">
      <alignment horizontal="left"/>
    </xf>
    <xf numFmtId="170" fontId="1" fillId="0" borderId="19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1" fillId="0" borderId="0" xfId="0" applyFont="1" applyBorder="1" applyAlignment="1">
      <alignment horizontal="center"/>
    </xf>
    <xf numFmtId="1" fontId="2" fillId="24" borderId="0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/>
    </xf>
    <xf numFmtId="170" fontId="2" fillId="24" borderId="0" xfId="0" applyNumberFormat="1" applyFont="1" applyFill="1" applyBorder="1" applyAlignment="1">
      <alignment horizontal="left"/>
    </xf>
    <xf numFmtId="170" fontId="1" fillId="24" borderId="0" xfId="0" applyNumberFormat="1" applyFont="1" applyFill="1" applyBorder="1" applyAlignment="1">
      <alignment horizontal="center"/>
    </xf>
    <xf numFmtId="1" fontId="2" fillId="0" borderId="20" xfId="0" applyNumberFormat="1" applyFont="1" applyFill="1" applyBorder="1" applyAlignment="1">
      <alignment horizontal="center"/>
    </xf>
    <xf numFmtId="2" fontId="2" fillId="0" borderId="15" xfId="0" applyNumberFormat="1" applyFont="1" applyFill="1" applyBorder="1" applyAlignment="1">
      <alignment/>
    </xf>
    <xf numFmtId="1" fontId="2" fillId="0" borderId="21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170" fontId="2" fillId="0" borderId="20" xfId="0" applyNumberFormat="1" applyFont="1" applyFill="1" applyBorder="1" applyAlignment="1">
      <alignment horizontal="left"/>
    </xf>
    <xf numFmtId="1" fontId="2" fillId="0" borderId="20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/>
    </xf>
    <xf numFmtId="1" fontId="2" fillId="0" borderId="22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70" fontId="13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13" fillId="0" borderId="0" xfId="0" applyNumberFormat="1" applyFont="1" applyAlignment="1">
      <alignment horizontal="center"/>
    </xf>
    <xf numFmtId="170" fontId="7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5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170" fontId="9" fillId="0" borderId="0" xfId="0" applyNumberFormat="1" applyFont="1" applyFill="1" applyBorder="1" applyAlignment="1">
      <alignment/>
    </xf>
    <xf numFmtId="170" fontId="9" fillId="0" borderId="13" xfId="0" applyNumberFormat="1" applyFont="1" applyBorder="1" applyAlignment="1">
      <alignment/>
    </xf>
    <xf numFmtId="170" fontId="7" fillId="0" borderId="24" xfId="0" applyNumberFormat="1" applyFont="1" applyBorder="1" applyAlignment="1">
      <alignment/>
    </xf>
    <xf numFmtId="170" fontId="9" fillId="0" borderId="0" xfId="0" applyNumberFormat="1" applyFont="1" applyBorder="1" applyAlignment="1">
      <alignment/>
    </xf>
    <xf numFmtId="170" fontId="9" fillId="0" borderId="0" xfId="0" applyNumberFormat="1" applyFont="1" applyFill="1" applyAlignment="1">
      <alignment/>
    </xf>
    <xf numFmtId="170" fontId="7" fillId="0" borderId="25" xfId="0" applyNumberFormat="1" applyFont="1" applyBorder="1" applyAlignment="1">
      <alignment/>
    </xf>
    <xf numFmtId="170" fontId="7" fillId="0" borderId="10" xfId="0" applyNumberFormat="1" applyFont="1" applyBorder="1" applyAlignment="1">
      <alignment/>
    </xf>
    <xf numFmtId="170" fontId="9" fillId="0" borderId="10" xfId="0" applyNumberFormat="1" applyFont="1" applyFill="1" applyBorder="1" applyAlignment="1">
      <alignment/>
    </xf>
    <xf numFmtId="170" fontId="7" fillId="0" borderId="11" xfId="0" applyNumberFormat="1" applyFont="1" applyBorder="1" applyAlignment="1">
      <alignment/>
    </xf>
    <xf numFmtId="43" fontId="9" fillId="0" borderId="0" xfId="42" applyFont="1" applyAlignment="1">
      <alignment/>
    </xf>
    <xf numFmtId="0" fontId="0" fillId="0" borderId="0" xfId="0" applyFont="1" applyFill="1" applyAlignment="1">
      <alignment/>
    </xf>
    <xf numFmtId="170" fontId="7" fillId="0" borderId="11" xfId="0" applyNumberFormat="1" applyFont="1" applyFill="1" applyBorder="1" applyAlignment="1">
      <alignment/>
    </xf>
    <xf numFmtId="170" fontId="7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3" fontId="9" fillId="0" borderId="0" xfId="42" applyFont="1" applyFill="1" applyAlignment="1">
      <alignment/>
    </xf>
    <xf numFmtId="43" fontId="7" fillId="0" borderId="0" xfId="42" applyFont="1" applyFill="1" applyAlignment="1">
      <alignment/>
    </xf>
    <xf numFmtId="0" fontId="7" fillId="0" borderId="0" xfId="0" applyFont="1" applyFill="1" applyAlignment="1">
      <alignment/>
    </xf>
    <xf numFmtId="43" fontId="0" fillId="0" borderId="16" xfId="42" applyFont="1" applyFill="1" applyBorder="1" applyAlignment="1">
      <alignment/>
    </xf>
    <xf numFmtId="173" fontId="0" fillId="0" borderId="0" xfId="42" applyNumberFormat="1" applyFont="1" applyAlignment="1">
      <alignment/>
    </xf>
    <xf numFmtId="41" fontId="9" fillId="0" borderId="10" xfId="42" applyNumberFormat="1" applyFont="1" applyBorder="1" applyAlignment="1">
      <alignment horizontal="right"/>
    </xf>
    <xf numFmtId="170" fontId="9" fillId="0" borderId="0" xfId="0" applyNumberFormat="1" applyFont="1" applyBorder="1" applyAlignment="1">
      <alignment horizontal="right"/>
    </xf>
    <xf numFmtId="37" fontId="9" fillId="0" borderId="0" xfId="42" applyNumberFormat="1" applyFont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70" fontId="14" fillId="0" borderId="0" xfId="0" applyNumberFormat="1" applyFont="1" applyFill="1" applyBorder="1" applyAlignment="1">
      <alignment/>
    </xf>
    <xf numFmtId="170" fontId="2" fillId="0" borderId="0" xfId="0" applyNumberFormat="1" applyFont="1" applyBorder="1" applyAlignment="1" quotePrefix="1">
      <alignment horizontal="center"/>
    </xf>
    <xf numFmtId="170" fontId="1" fillId="0" borderId="0" xfId="0" applyNumberFormat="1" applyFont="1" applyFill="1" applyBorder="1" applyAlignment="1">
      <alignment/>
    </xf>
    <xf numFmtId="175" fontId="1" fillId="0" borderId="0" xfId="0" applyNumberFormat="1" applyFont="1" applyBorder="1" applyAlignment="1">
      <alignment/>
    </xf>
    <xf numFmtId="175" fontId="1" fillId="0" borderId="0" xfId="0" applyNumberFormat="1" applyFont="1" applyFill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10" xfId="0" applyNumberFormat="1" applyFont="1" applyFill="1" applyBorder="1" applyAlignment="1">
      <alignment/>
    </xf>
    <xf numFmtId="170" fontId="0" fillId="0" borderId="17" xfId="0" applyNumberFormat="1" applyFont="1" applyFill="1" applyBorder="1" applyAlignment="1">
      <alignment horizontal="center"/>
    </xf>
    <xf numFmtId="170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171" fontId="9" fillId="0" borderId="0" xfId="42" applyNumberFormat="1" applyFont="1" applyAlignment="1">
      <alignment horizontal="right"/>
    </xf>
    <xf numFmtId="170" fontId="0" fillId="0" borderId="0" xfId="0" applyNumberFormat="1" applyFont="1" applyFill="1" applyAlignment="1">
      <alignment horizontal="center"/>
    </xf>
    <xf numFmtId="10" fontId="1" fillId="0" borderId="0" xfId="0" applyNumberFormat="1" applyFont="1" applyBorder="1" applyAlignment="1">
      <alignment/>
    </xf>
    <xf numFmtId="15" fontId="2" fillId="0" borderId="17" xfId="0" applyNumberFormat="1" applyFont="1" applyBorder="1" applyAlignment="1" quotePrefix="1">
      <alignment horizontal="center"/>
    </xf>
    <xf numFmtId="171" fontId="9" fillId="0" borderId="0" xfId="42" applyNumberFormat="1" applyFont="1" applyAlignment="1">
      <alignment/>
    </xf>
    <xf numFmtId="0" fontId="2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171" fontId="1" fillId="0" borderId="0" xfId="42" applyNumberFormat="1" applyFont="1" applyFill="1" applyAlignment="1">
      <alignment/>
    </xf>
    <xf numFmtId="0" fontId="3" fillId="0" borderId="0" xfId="0" applyFont="1" applyFill="1" applyAlignment="1">
      <alignment/>
    </xf>
    <xf numFmtId="171" fontId="1" fillId="0" borderId="0" xfId="0" applyNumberFormat="1" applyFont="1" applyFill="1" applyBorder="1" applyAlignment="1">
      <alignment/>
    </xf>
    <xf numFmtId="43" fontId="1" fillId="0" borderId="0" xfId="42" applyFont="1" applyFill="1" applyAlignment="1">
      <alignment/>
    </xf>
    <xf numFmtId="0" fontId="1" fillId="0" borderId="13" xfId="0" applyFont="1" applyFill="1" applyBorder="1" applyAlignment="1">
      <alignment/>
    </xf>
    <xf numFmtId="171" fontId="1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5" fontId="1" fillId="0" borderId="21" xfId="0" applyNumberFormat="1" applyFont="1" applyFill="1" applyBorder="1" applyAlignment="1">
      <alignment horizontal="center"/>
    </xf>
    <xf numFmtId="175" fontId="1" fillId="0" borderId="23" xfId="0" applyNumberFormat="1" applyFont="1" applyFill="1" applyBorder="1" applyAlignment="1">
      <alignment horizontal="center"/>
    </xf>
    <xf numFmtId="175" fontId="1" fillId="0" borderId="10" xfId="0" applyNumberFormat="1" applyFont="1" applyFill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4</xdr:row>
      <xdr:rowOff>104775</xdr:rowOff>
    </xdr:from>
    <xdr:to>
      <xdr:col>5</xdr:col>
      <xdr:colOff>800100</xdr:colOff>
      <xdr:row>4</xdr:row>
      <xdr:rowOff>104775</xdr:rowOff>
    </xdr:to>
    <xdr:sp>
      <xdr:nvSpPr>
        <xdr:cNvPr id="1" name="Line 2"/>
        <xdr:cNvSpPr>
          <a:spLocks/>
        </xdr:cNvSpPr>
      </xdr:nvSpPr>
      <xdr:spPr>
        <a:xfrm flipV="1">
          <a:off x="5867400" y="92392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</xdr:colOff>
      <xdr:row>4</xdr:row>
      <xdr:rowOff>95250</xdr:rowOff>
    </xdr:from>
    <xdr:to>
      <xdr:col>1</xdr:col>
      <xdr:colOff>695325</xdr:colOff>
      <xdr:row>4</xdr:row>
      <xdr:rowOff>95250</xdr:rowOff>
    </xdr:to>
    <xdr:sp>
      <xdr:nvSpPr>
        <xdr:cNvPr id="2" name="Line 3"/>
        <xdr:cNvSpPr>
          <a:spLocks/>
        </xdr:cNvSpPr>
      </xdr:nvSpPr>
      <xdr:spPr>
        <a:xfrm flipV="1">
          <a:off x="2333625" y="91440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</xdr:row>
      <xdr:rowOff>95250</xdr:rowOff>
    </xdr:from>
    <xdr:to>
      <xdr:col>2</xdr:col>
      <xdr:colOff>200025</xdr:colOff>
      <xdr:row>5</xdr:row>
      <xdr:rowOff>95250</xdr:rowOff>
    </xdr:to>
    <xdr:sp>
      <xdr:nvSpPr>
        <xdr:cNvPr id="3" name="Line 4"/>
        <xdr:cNvSpPr>
          <a:spLocks/>
        </xdr:cNvSpPr>
      </xdr:nvSpPr>
      <xdr:spPr>
        <a:xfrm>
          <a:off x="3181350" y="10763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5</xdr:row>
      <xdr:rowOff>95250</xdr:rowOff>
    </xdr:from>
    <xdr:to>
      <xdr:col>3</xdr:col>
      <xdr:colOff>790575</xdr:colOff>
      <xdr:row>5</xdr:row>
      <xdr:rowOff>95250</xdr:rowOff>
    </xdr:to>
    <xdr:sp>
      <xdr:nvSpPr>
        <xdr:cNvPr id="4" name="Line 5"/>
        <xdr:cNvSpPr>
          <a:spLocks/>
        </xdr:cNvSpPr>
      </xdr:nvSpPr>
      <xdr:spPr>
        <a:xfrm>
          <a:off x="4657725" y="1076325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="75" zoomScaleNormal="75" zoomScalePageLayoutView="0" workbookViewId="0" topLeftCell="A26">
      <selection activeCell="B40" sqref="B40"/>
    </sheetView>
  </sheetViews>
  <sheetFormatPr defaultColWidth="9.140625" defaultRowHeight="12.75"/>
  <cols>
    <col min="1" max="1" width="59.28125" style="63" customWidth="1"/>
    <col min="2" max="2" width="24.7109375" style="63" customWidth="1"/>
    <col min="3" max="3" width="24.00390625" style="63" customWidth="1"/>
    <col min="4" max="4" width="11.28125" style="0" bestFit="1" customWidth="1"/>
  </cols>
  <sheetData>
    <row r="1" spans="1:3" ht="18">
      <c r="A1" s="118" t="s">
        <v>2</v>
      </c>
      <c r="B1" s="119"/>
      <c r="C1" s="120"/>
    </row>
    <row r="2" ht="15.75">
      <c r="A2" s="121" t="s">
        <v>108</v>
      </c>
    </row>
    <row r="3" spans="1:3" ht="15.75">
      <c r="A3" s="28" t="s">
        <v>166</v>
      </c>
      <c r="B3" s="5" t="s">
        <v>3</v>
      </c>
      <c r="C3" s="122" t="s">
        <v>3</v>
      </c>
    </row>
    <row r="4" spans="1:3" ht="15.75">
      <c r="A4" s="123"/>
      <c r="B4" s="124" t="s">
        <v>167</v>
      </c>
      <c r="C4" s="124" t="s">
        <v>174</v>
      </c>
    </row>
    <row r="5" spans="1:3" ht="15.75">
      <c r="A5" s="9"/>
      <c r="B5" s="122" t="s">
        <v>4</v>
      </c>
      <c r="C5" s="122" t="s">
        <v>4</v>
      </c>
    </row>
    <row r="6" spans="1:3" ht="15">
      <c r="A6" s="9"/>
      <c r="B6" s="25" t="s">
        <v>183</v>
      </c>
      <c r="C6" s="25" t="s">
        <v>184</v>
      </c>
    </row>
    <row r="7" spans="1:3" ht="15.75">
      <c r="A7" s="121" t="s">
        <v>5</v>
      </c>
      <c r="B7" s="119"/>
      <c r="C7" s="119"/>
    </row>
    <row r="8" spans="1:3" ht="15">
      <c r="A8" s="119" t="s">
        <v>6</v>
      </c>
      <c r="B8" s="119">
        <v>12975501</v>
      </c>
      <c r="C8" s="119">
        <v>13389886</v>
      </c>
    </row>
    <row r="9" spans="1:3" ht="15">
      <c r="A9" s="119" t="s">
        <v>7</v>
      </c>
      <c r="B9" s="119">
        <v>9500000</v>
      </c>
      <c r="C9" s="119">
        <v>9500000</v>
      </c>
    </row>
    <row r="10" spans="1:3" ht="15">
      <c r="A10" s="119" t="s">
        <v>8</v>
      </c>
      <c r="B10" s="119">
        <v>0</v>
      </c>
      <c r="C10" s="119">
        <v>0</v>
      </c>
    </row>
    <row r="11" spans="1:3" ht="15" hidden="1">
      <c r="A11" s="119" t="s">
        <v>9</v>
      </c>
      <c r="B11" s="125">
        <v>0</v>
      </c>
      <c r="C11" s="125">
        <v>0</v>
      </c>
    </row>
    <row r="12" spans="1:3" ht="15.75">
      <c r="A12" s="119"/>
      <c r="B12" s="127">
        <f>SUM(B8:B11)</f>
        <v>22475501</v>
      </c>
      <c r="C12" s="127">
        <f>SUM(C8:C11)</f>
        <v>22889886</v>
      </c>
    </row>
    <row r="13" spans="1:3" ht="15">
      <c r="A13" s="9"/>
      <c r="B13" s="119"/>
      <c r="C13" s="119"/>
    </row>
    <row r="14" spans="1:3" ht="15.75">
      <c r="A14" s="121" t="s">
        <v>10</v>
      </c>
      <c r="B14" s="119" t="s">
        <v>0</v>
      </c>
      <c r="C14" s="119" t="s">
        <v>0</v>
      </c>
    </row>
    <row r="15" spans="1:3" ht="15">
      <c r="A15" s="119" t="s">
        <v>11</v>
      </c>
      <c r="B15" s="119">
        <v>5572935</v>
      </c>
      <c r="C15" s="119">
        <v>5493169</v>
      </c>
    </row>
    <row r="16" spans="1:3" ht="15">
      <c r="A16" s="119" t="s">
        <v>12</v>
      </c>
      <c r="B16" s="119">
        <v>3113347</v>
      </c>
      <c r="C16" s="119">
        <v>3520687</v>
      </c>
    </row>
    <row r="17" spans="1:3" ht="15">
      <c r="A17" s="119" t="s">
        <v>13</v>
      </c>
      <c r="B17" s="119">
        <v>1925043</v>
      </c>
      <c r="C17" s="119">
        <v>1855801</v>
      </c>
    </row>
    <row r="18" spans="1:3" ht="15">
      <c r="A18" s="119" t="s">
        <v>155</v>
      </c>
      <c r="B18" s="119">
        <v>1267</v>
      </c>
      <c r="C18" s="119">
        <v>1267</v>
      </c>
    </row>
    <row r="19" spans="1:3" ht="15">
      <c r="A19" s="119" t="s">
        <v>14</v>
      </c>
      <c r="B19" s="125">
        <v>27137</v>
      </c>
      <c r="C19" s="125">
        <v>22281</v>
      </c>
    </row>
    <row r="20" spans="1:3" ht="15">
      <c r="A20" s="119" t="s">
        <v>175</v>
      </c>
      <c r="B20" s="125"/>
      <c r="C20" s="125">
        <v>1520000</v>
      </c>
    </row>
    <row r="21" spans="1:3" ht="15.75">
      <c r="A21" s="28" t="s">
        <v>101</v>
      </c>
      <c r="B21" s="127">
        <f>SUM(B15:B19)</f>
        <v>10639729</v>
      </c>
      <c r="C21" s="127">
        <f>SUM(C15:C20)</f>
        <v>12413205</v>
      </c>
    </row>
    <row r="22" spans="1:3" ht="15">
      <c r="A22" s="119" t="s">
        <v>0</v>
      </c>
      <c r="B22" s="9"/>
      <c r="C22" s="9"/>
    </row>
    <row r="23" spans="1:3" ht="15.75">
      <c r="A23" s="121" t="s">
        <v>15</v>
      </c>
      <c r="B23" s="119" t="s">
        <v>0</v>
      </c>
      <c r="C23" s="119" t="s">
        <v>0</v>
      </c>
    </row>
    <row r="24" spans="1:3" ht="15">
      <c r="A24" s="119" t="s">
        <v>16</v>
      </c>
      <c r="B24" s="119">
        <v>1554491</v>
      </c>
      <c r="C24" s="119">
        <v>1729770</v>
      </c>
    </row>
    <row r="25" spans="1:3" ht="15">
      <c r="A25" s="119" t="s">
        <v>17</v>
      </c>
      <c r="B25" s="119">
        <v>10733606</v>
      </c>
      <c r="C25" s="119">
        <v>9753237</v>
      </c>
    </row>
    <row r="26" spans="1:3" ht="15">
      <c r="A26" s="119" t="s">
        <v>113</v>
      </c>
      <c r="B26" s="129">
        <v>165730</v>
      </c>
      <c r="C26" s="129">
        <v>159730</v>
      </c>
    </row>
    <row r="27" spans="1:3" ht="15">
      <c r="A27" s="119" t="s">
        <v>18</v>
      </c>
      <c r="B27" s="119">
        <v>3998</v>
      </c>
      <c r="C27" s="119">
        <v>31381</v>
      </c>
    </row>
    <row r="28" spans="1:3" ht="15">
      <c r="A28" s="119" t="s">
        <v>19</v>
      </c>
      <c r="B28" s="119">
        <f>27114302+13372782</f>
        <v>40487084</v>
      </c>
      <c r="C28" s="119">
        <f>27977201+13461319</f>
        <v>41438520</v>
      </c>
    </row>
    <row r="29" spans="1:4" ht="15">
      <c r="A29" s="119" t="s">
        <v>1</v>
      </c>
      <c r="B29" s="126">
        <v>805080</v>
      </c>
      <c r="C29" s="126">
        <v>760555</v>
      </c>
      <c r="D29" s="44"/>
    </row>
    <row r="30" spans="1:3" ht="15.75">
      <c r="A30" s="121" t="s">
        <v>100</v>
      </c>
      <c r="B30" s="130">
        <f>SUM(B24:B29)</f>
        <v>53749989</v>
      </c>
      <c r="C30" s="130">
        <f>SUM(C24:C29)</f>
        <v>53873193</v>
      </c>
    </row>
    <row r="31" spans="1:3" ht="15">
      <c r="A31" s="9"/>
      <c r="B31" s="128"/>
      <c r="C31" s="128"/>
    </row>
    <row r="32" spans="1:3" ht="15.75">
      <c r="A32" s="121" t="s">
        <v>20</v>
      </c>
      <c r="B32" s="131">
        <f>B21-B30</f>
        <v>-43110260</v>
      </c>
      <c r="C32" s="131">
        <f>C21-C30</f>
        <v>-41459988</v>
      </c>
    </row>
    <row r="33" spans="1:3" ht="15.75">
      <c r="A33" s="121"/>
      <c r="B33" s="128"/>
      <c r="C33" s="128"/>
    </row>
    <row r="34" spans="1:3" ht="16.5" thickBot="1">
      <c r="A34" s="121"/>
      <c r="B34" s="56">
        <f>B32+B12</f>
        <v>-20634759</v>
      </c>
      <c r="C34" s="56">
        <f>C32+C12</f>
        <v>-18570102</v>
      </c>
    </row>
    <row r="35" spans="1:3" ht="16.5" thickTop="1">
      <c r="A35" s="121"/>
      <c r="B35" s="128"/>
      <c r="C35" s="128"/>
    </row>
    <row r="36" spans="1:3" ht="15.75">
      <c r="A36" s="121" t="s">
        <v>21</v>
      </c>
      <c r="B36" s="119"/>
      <c r="C36" s="119"/>
    </row>
    <row r="37" spans="1:3" ht="15">
      <c r="A37" s="119" t="s">
        <v>22</v>
      </c>
      <c r="B37" s="119">
        <v>22669900</v>
      </c>
      <c r="C37" s="119">
        <v>22669900</v>
      </c>
    </row>
    <row r="38" spans="1:3" ht="15">
      <c r="A38" s="119" t="s">
        <v>23</v>
      </c>
      <c r="B38" s="132">
        <v>-43622005</v>
      </c>
      <c r="C38" s="132">
        <v>-41551739</v>
      </c>
    </row>
    <row r="39" spans="1:3" ht="15.75">
      <c r="A39" s="121" t="s">
        <v>79</v>
      </c>
      <c r="B39" s="128">
        <f>SUM(B37:B38)</f>
        <v>-20952105</v>
      </c>
      <c r="C39" s="128">
        <f>SUM(C37:C38)</f>
        <v>-18881839</v>
      </c>
    </row>
    <row r="40" spans="1:3" ht="15.75">
      <c r="A40" s="121" t="s">
        <v>24</v>
      </c>
      <c r="B40" s="125">
        <v>0</v>
      </c>
      <c r="C40" s="125">
        <v>0</v>
      </c>
    </row>
    <row r="41" spans="1:3" ht="15.75">
      <c r="A41" s="121" t="s">
        <v>78</v>
      </c>
      <c r="B41" s="133">
        <f>SUM(B39:B40)</f>
        <v>-20952105</v>
      </c>
      <c r="C41" s="133">
        <f>SUM(C39:C40)</f>
        <v>-18881839</v>
      </c>
    </row>
    <row r="42" spans="1:3" ht="15.75">
      <c r="A42" s="121"/>
      <c r="B42" s="128"/>
      <c r="C42" s="128"/>
    </row>
    <row r="43" spans="1:3" ht="15.75">
      <c r="A43" s="121" t="s">
        <v>25</v>
      </c>
      <c r="B43" s="134"/>
      <c r="C43" s="134"/>
    </row>
    <row r="44" spans="1:3" ht="15">
      <c r="A44" s="119" t="s">
        <v>18</v>
      </c>
      <c r="B44" s="119">
        <v>116346</v>
      </c>
      <c r="C44" s="119">
        <v>110737</v>
      </c>
    </row>
    <row r="45" spans="1:3" ht="15" hidden="1">
      <c r="A45" s="119" t="s">
        <v>103</v>
      </c>
      <c r="B45" s="119">
        <v>0</v>
      </c>
      <c r="C45" s="119">
        <v>0</v>
      </c>
    </row>
    <row r="46" spans="1:3" ht="15">
      <c r="A46" s="119" t="s">
        <v>102</v>
      </c>
      <c r="B46" s="128">
        <v>201000</v>
      </c>
      <c r="C46" s="128">
        <v>201000</v>
      </c>
    </row>
    <row r="47" spans="1:4" ht="15.75">
      <c r="A47" s="135"/>
      <c r="B47" s="136">
        <f>SUM(B44:B46)</f>
        <v>317346</v>
      </c>
      <c r="C47" s="136">
        <f>SUM(C44:C46)</f>
        <v>311737</v>
      </c>
      <c r="D47" s="64"/>
    </row>
    <row r="48" spans="1:4" ht="15.75">
      <c r="A48" s="137"/>
      <c r="B48" s="125"/>
      <c r="C48" s="125"/>
      <c r="D48" s="64"/>
    </row>
    <row r="49" spans="1:5" ht="16.5" thickBot="1">
      <c r="A49" s="138"/>
      <c r="B49" s="65">
        <f>B41+B47</f>
        <v>-20634759</v>
      </c>
      <c r="C49" s="65">
        <f>C41+C47</f>
        <v>-18570102</v>
      </c>
      <c r="D49" s="66">
        <f>B49-B34</f>
        <v>0</v>
      </c>
      <c r="E49" s="44">
        <f>C49-C34</f>
        <v>0</v>
      </c>
    </row>
    <row r="50" spans="1:4" ht="15.75" thickTop="1">
      <c r="A50" s="129" t="s">
        <v>0</v>
      </c>
      <c r="B50" s="125"/>
      <c r="C50" s="125"/>
      <c r="D50" s="64"/>
    </row>
    <row r="51" spans="1:4" ht="15">
      <c r="A51" s="139" t="s">
        <v>147</v>
      </c>
      <c r="D51" s="64"/>
    </row>
    <row r="52" spans="1:4" ht="15">
      <c r="A52" s="129" t="s">
        <v>145</v>
      </c>
      <c r="B52" s="129"/>
      <c r="C52" s="129"/>
      <c r="D52" s="64"/>
    </row>
    <row r="53" spans="1:4" s="1" customFormat="1" ht="15.75">
      <c r="A53" s="138" t="s">
        <v>148</v>
      </c>
      <c r="B53" s="140">
        <f>(B39)/B37*100</f>
        <v>-92.42257354465613</v>
      </c>
      <c r="C53" s="140">
        <f>(C39)/C37*100</f>
        <v>-83.29034975893144</v>
      </c>
      <c r="D53" s="67"/>
    </row>
    <row r="54" spans="1:4" ht="15.75">
      <c r="A54" s="141"/>
      <c r="B54" s="129"/>
      <c r="C54" s="129"/>
      <c r="D54" s="64"/>
    </row>
    <row r="55" spans="1:3" ht="15.75">
      <c r="A55" s="28"/>
      <c r="B55" s="119"/>
      <c r="C55" s="119"/>
    </row>
    <row r="56" spans="1:3" ht="15.75">
      <c r="A56" s="28" t="s">
        <v>109</v>
      </c>
      <c r="B56" s="119"/>
      <c r="C56" s="119"/>
    </row>
    <row r="57" spans="1:3" ht="15.75">
      <c r="A57" s="28" t="s">
        <v>156</v>
      </c>
      <c r="B57" s="119"/>
      <c r="C57" s="119"/>
    </row>
    <row r="58" spans="1:3" ht="15.75">
      <c r="A58" s="28" t="s">
        <v>26</v>
      </c>
      <c r="B58" s="119"/>
      <c r="C58" s="119"/>
    </row>
  </sheetData>
  <sheetProtection/>
  <printOptions/>
  <pageMargins left="0.75" right="0.75" top="0.75" bottom="0.75" header="0.5" footer="0.5"/>
  <pageSetup horizontalDpi="300" verticalDpi="300" orientation="portrait" scale="70" r:id="rId1"/>
  <rowBreaks count="1" manualBreakCount="1">
    <brk id="6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6"/>
  <sheetViews>
    <sheetView zoomScale="80" zoomScaleNormal="80" zoomScalePageLayoutView="0" workbookViewId="0" topLeftCell="A1">
      <pane xSplit="2" ySplit="8" topLeftCell="C37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19" sqref="D19"/>
    </sheetView>
  </sheetViews>
  <sheetFormatPr defaultColWidth="8.8515625" defaultRowHeight="12.75"/>
  <cols>
    <col min="1" max="1" width="36.28125" style="0" customWidth="1"/>
    <col min="2" max="2" width="6.28125" style="0" customWidth="1"/>
    <col min="3" max="3" width="21.8515625" style="0" customWidth="1"/>
    <col min="4" max="4" width="23.00390625" style="0" customWidth="1"/>
    <col min="5" max="5" width="21.8515625" style="0" customWidth="1"/>
    <col min="6" max="6" width="22.8515625" style="0" customWidth="1"/>
    <col min="7" max="16" width="13.140625" style="0" customWidth="1"/>
  </cols>
  <sheetData>
    <row r="1" spans="1:37" ht="18">
      <c r="A1" s="29" t="s">
        <v>2</v>
      </c>
      <c r="B1" s="29"/>
      <c r="C1" s="30"/>
      <c r="D1" s="31"/>
      <c r="E1" s="31"/>
      <c r="F1" s="43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</row>
    <row r="2" spans="1:37" ht="15.75">
      <c r="A2" s="10" t="s">
        <v>106</v>
      </c>
      <c r="B2" s="10"/>
      <c r="C2" s="3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</row>
    <row r="3" spans="1:37" ht="15.75">
      <c r="A3" s="10" t="s">
        <v>181</v>
      </c>
      <c r="B3" s="10"/>
      <c r="C3" s="32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</row>
    <row r="4" spans="1:37" ht="15.75">
      <c r="A4" s="45"/>
      <c r="B4" s="45"/>
      <c r="C4" s="33"/>
      <c r="D4" s="98"/>
      <c r="E4" s="98"/>
      <c r="F4" s="98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</row>
    <row r="5" spans="1:37" s="50" customFormat="1" ht="12.75">
      <c r="A5" s="46"/>
      <c r="B5" s="46"/>
      <c r="C5" s="49">
        <v>2008</v>
      </c>
      <c r="D5" s="49">
        <v>2007</v>
      </c>
      <c r="E5" s="49">
        <v>2008</v>
      </c>
      <c r="F5" s="49">
        <v>2007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</row>
    <row r="6" spans="1:37" s="50" customFormat="1" ht="12.75">
      <c r="A6" s="46"/>
      <c r="B6" s="46"/>
      <c r="C6" s="51" t="s">
        <v>43</v>
      </c>
      <c r="D6" s="51" t="s">
        <v>187</v>
      </c>
      <c r="E6" s="47" t="s">
        <v>165</v>
      </c>
      <c r="F6" s="47" t="s">
        <v>188</v>
      </c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</row>
    <row r="7" spans="1:37" s="50" customFormat="1" ht="12.75">
      <c r="A7" s="46"/>
      <c r="B7" s="47" t="s">
        <v>80</v>
      </c>
      <c r="C7" s="149" t="s">
        <v>164</v>
      </c>
      <c r="D7" s="149" t="s">
        <v>164</v>
      </c>
      <c r="E7" s="47" t="s">
        <v>44</v>
      </c>
      <c r="F7" s="47" t="s">
        <v>44</v>
      </c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</row>
    <row r="8" spans="1:37" s="50" customFormat="1" ht="12.75">
      <c r="A8" s="46"/>
      <c r="B8" s="46"/>
      <c r="C8" s="51" t="s">
        <v>4</v>
      </c>
      <c r="D8" s="51" t="s">
        <v>4</v>
      </c>
      <c r="E8" s="47" t="s">
        <v>4</v>
      </c>
      <c r="F8" s="47" t="s">
        <v>4</v>
      </c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</row>
    <row r="9" spans="1:37" s="50" customFormat="1" ht="12.75">
      <c r="A9" s="46"/>
      <c r="B9" s="46"/>
      <c r="C9" s="51"/>
      <c r="D9" s="51"/>
      <c r="E9" s="47"/>
      <c r="F9" s="5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</row>
    <row r="10" spans="1:37" s="50" customFormat="1" ht="12.75">
      <c r="A10" s="46"/>
      <c r="B10" s="46"/>
      <c r="C10" s="57"/>
      <c r="D10" s="57"/>
      <c r="E10" s="57"/>
      <c r="F10" s="1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</row>
    <row r="11" spans="1:37" s="50" customFormat="1" ht="12.75">
      <c r="A11" s="52" t="s">
        <v>45</v>
      </c>
      <c r="B11" s="46"/>
      <c r="C11" s="58">
        <f>E11-2228023</f>
        <v>1711438</v>
      </c>
      <c r="D11" s="69">
        <v>1448479</v>
      </c>
      <c r="E11" s="58">
        <v>3939461</v>
      </c>
      <c r="F11" s="69">
        <v>3781866</v>
      </c>
      <c r="G11" s="160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</row>
    <row r="12" spans="1:37" s="50" customFormat="1" ht="12.75">
      <c r="A12" s="52" t="s">
        <v>81</v>
      </c>
      <c r="B12" s="46"/>
      <c r="C12" s="153">
        <f>E12+2303953</f>
        <v>-1649495</v>
      </c>
      <c r="D12" s="154">
        <v>-1138257</v>
      </c>
      <c r="E12" s="153">
        <v>-3953448</v>
      </c>
      <c r="F12" s="154">
        <v>-3567717</v>
      </c>
      <c r="G12" s="33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</row>
    <row r="13" spans="1:37" s="50" customFormat="1" ht="12.75">
      <c r="A13" s="46"/>
      <c r="B13" s="46"/>
      <c r="C13" s="58"/>
      <c r="D13" s="69"/>
      <c r="E13" s="58"/>
      <c r="F13" s="69"/>
      <c r="G13" s="150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</row>
    <row r="14" spans="1:37" s="50" customFormat="1" ht="12.75">
      <c r="A14" s="46" t="s">
        <v>136</v>
      </c>
      <c r="B14" s="46"/>
      <c r="C14" s="58">
        <f>SUM(C11:C13)</f>
        <v>61943</v>
      </c>
      <c r="D14" s="69">
        <f>SUM(D11:D13)</f>
        <v>310222</v>
      </c>
      <c r="E14" s="58">
        <f>SUM(E11:E13)</f>
        <v>-13987</v>
      </c>
      <c r="F14" s="69">
        <f>SUM(F11:F13)</f>
        <v>214149</v>
      </c>
      <c r="G14" s="33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</row>
    <row r="15" spans="1:37" s="50" customFormat="1" ht="12.75">
      <c r="A15" s="46"/>
      <c r="B15" s="46"/>
      <c r="C15" s="58"/>
      <c r="D15" s="148"/>
      <c r="E15" s="58"/>
      <c r="F15" s="148"/>
      <c r="G15" s="33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</row>
    <row r="16" spans="1:37" s="50" customFormat="1" ht="12.75">
      <c r="A16" s="52" t="s">
        <v>82</v>
      </c>
      <c r="B16" s="46"/>
      <c r="C16" s="58">
        <f>E16-225567</f>
        <v>50453</v>
      </c>
      <c r="D16" s="69">
        <v>28116</v>
      </c>
      <c r="E16" s="58">
        <v>276020</v>
      </c>
      <c r="F16" s="69">
        <v>154047</v>
      </c>
      <c r="G16" s="33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1:37" s="50" customFormat="1" ht="12.75">
      <c r="A17" s="52" t="s">
        <v>83</v>
      </c>
      <c r="B17" s="46"/>
      <c r="C17" s="58">
        <f>E17+268666</f>
        <v>-345513</v>
      </c>
      <c r="D17" s="69">
        <v>-1060644</v>
      </c>
      <c r="E17" s="58">
        <v>-614179</v>
      </c>
      <c r="F17" s="69">
        <v>-1481284</v>
      </c>
      <c r="G17" s="33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1:37" s="50" customFormat="1" ht="12.75">
      <c r="A18" s="52" t="s">
        <v>104</v>
      </c>
      <c r="B18" s="46"/>
      <c r="C18" s="58">
        <f>E18+96716</f>
        <v>-73572</v>
      </c>
      <c r="D18" s="69">
        <v>-114124</v>
      </c>
      <c r="E18" s="58">
        <v>-170288</v>
      </c>
      <c r="F18" s="69">
        <v>-247451</v>
      </c>
      <c r="G18" s="33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1:37" s="50" customFormat="1" ht="12.75">
      <c r="A19" s="52" t="s">
        <v>84</v>
      </c>
      <c r="B19" s="46"/>
      <c r="C19" s="58">
        <v>0</v>
      </c>
      <c r="D19" s="69">
        <v>0</v>
      </c>
      <c r="E19" s="58">
        <v>0</v>
      </c>
      <c r="F19" s="69">
        <v>0</v>
      </c>
      <c r="G19" s="33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</row>
    <row r="20" spans="1:37" s="50" customFormat="1" ht="12.75">
      <c r="A20" s="52" t="s">
        <v>46</v>
      </c>
      <c r="B20" s="46"/>
      <c r="C20" s="58">
        <f>E20+795210</f>
        <v>-752622</v>
      </c>
      <c r="D20" s="69">
        <v>-787934</v>
      </c>
      <c r="E20" s="58">
        <v>-1547832</v>
      </c>
      <c r="F20" s="69">
        <v>-1552043</v>
      </c>
      <c r="G20" s="33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</row>
    <row r="21" spans="1:37" s="50" customFormat="1" ht="12.75">
      <c r="A21" s="52" t="s">
        <v>112</v>
      </c>
      <c r="B21" s="46"/>
      <c r="C21" s="153">
        <v>0</v>
      </c>
      <c r="D21" s="154">
        <v>0</v>
      </c>
      <c r="E21" s="153">
        <v>0</v>
      </c>
      <c r="F21" s="154">
        <v>0</v>
      </c>
      <c r="G21" s="33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</row>
    <row r="22" spans="1:37" s="50" customFormat="1" ht="12.75">
      <c r="A22" s="52"/>
      <c r="B22" s="46"/>
      <c r="C22" s="58"/>
      <c r="D22" s="69"/>
      <c r="E22" s="58"/>
      <c r="F22" s="69"/>
      <c r="G22" s="33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</row>
    <row r="23" spans="1:37" s="50" customFormat="1" ht="12.75">
      <c r="A23" s="46" t="s">
        <v>154</v>
      </c>
      <c r="B23" s="46"/>
      <c r="C23" s="58">
        <f>SUM(C14:C22)</f>
        <v>-1059311</v>
      </c>
      <c r="D23" s="69">
        <f>SUM(D14:D22)</f>
        <v>-1624364</v>
      </c>
      <c r="E23" s="58">
        <f>SUM(E14:E22)</f>
        <v>-2070266</v>
      </c>
      <c r="F23" s="69">
        <f>SUM(F14:F22)</f>
        <v>-2912582</v>
      </c>
      <c r="G23" s="33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</row>
    <row r="24" spans="1:37" s="50" customFormat="1" ht="12.75">
      <c r="A24" s="52"/>
      <c r="B24" s="46"/>
      <c r="C24" s="58"/>
      <c r="D24" s="69"/>
      <c r="E24" s="58"/>
      <c r="F24" s="69"/>
      <c r="G24" s="33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</row>
    <row r="25" spans="1:37" s="50" customFormat="1" ht="12.75">
      <c r="A25" s="52" t="s">
        <v>1</v>
      </c>
      <c r="B25" s="46"/>
      <c r="C25" s="58">
        <v>0</v>
      </c>
      <c r="D25" s="69">
        <v>1004</v>
      </c>
      <c r="E25" s="58">
        <v>0</v>
      </c>
      <c r="F25" s="69">
        <v>1004</v>
      </c>
      <c r="G25" s="33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</row>
    <row r="26" spans="1:37" s="50" customFormat="1" ht="12.75">
      <c r="A26" s="46"/>
      <c r="B26" s="46"/>
      <c r="C26" s="59"/>
      <c r="D26" s="70"/>
      <c r="E26" s="59"/>
      <c r="F26" s="70"/>
      <c r="G26" s="33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</row>
    <row r="27" spans="1:37" s="50" customFormat="1" ht="13.5" thickBot="1">
      <c r="A27" s="46" t="s">
        <v>153</v>
      </c>
      <c r="B27" s="46"/>
      <c r="C27" s="71">
        <f>SUM(C23:C26)</f>
        <v>-1059311</v>
      </c>
      <c r="D27" s="71">
        <f>SUM(D23:D26)</f>
        <v>-1623360</v>
      </c>
      <c r="E27" s="71">
        <f>SUM(E23:E26)</f>
        <v>-2070266</v>
      </c>
      <c r="F27" s="71">
        <f>SUM(F23:F26)</f>
        <v>-2911578</v>
      </c>
      <c r="G27" s="33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</row>
    <row r="28" spans="1:37" s="50" customFormat="1" ht="13.5" thickTop="1">
      <c r="A28" s="52"/>
      <c r="B28" s="46"/>
      <c r="C28" s="69"/>
      <c r="D28" s="69"/>
      <c r="E28" s="69"/>
      <c r="F28" s="69"/>
      <c r="G28" s="33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</row>
    <row r="29" spans="1:37" s="50" customFormat="1" ht="12.75">
      <c r="A29" s="46"/>
      <c r="B29" s="46"/>
      <c r="C29" s="58"/>
      <c r="D29" s="69"/>
      <c r="E29" s="58"/>
      <c r="F29" s="69"/>
      <c r="G29" s="33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s="50" customFormat="1" ht="12.75">
      <c r="A30" s="52" t="s">
        <v>85</v>
      </c>
      <c r="B30" s="46"/>
      <c r="C30" s="58"/>
      <c r="D30" s="69"/>
      <c r="E30" s="58"/>
      <c r="F30" s="69"/>
      <c r="G30" s="151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</row>
    <row r="31" spans="1:37" s="50" customFormat="1" ht="12.75">
      <c r="A31" s="52" t="s">
        <v>86</v>
      </c>
      <c r="B31" s="46"/>
      <c r="C31" s="58">
        <f>C27-C32</f>
        <v>-1059311</v>
      </c>
      <c r="D31" s="58">
        <f>D27-D32</f>
        <v>-1623360</v>
      </c>
      <c r="E31" s="58">
        <f>E27-E32</f>
        <v>-2070266</v>
      </c>
      <c r="F31" s="58">
        <f>F27-F32</f>
        <v>-2911578</v>
      </c>
      <c r="G31" s="152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37" s="50" customFormat="1" ht="12.75">
      <c r="A32" s="52" t="s">
        <v>24</v>
      </c>
      <c r="B32" s="46"/>
      <c r="C32" s="69">
        <v>0</v>
      </c>
      <c r="D32" s="69">
        <v>0</v>
      </c>
      <c r="E32" s="69">
        <v>0</v>
      </c>
      <c r="F32" s="69">
        <v>0</v>
      </c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</row>
    <row r="33" spans="1:37" s="50" customFormat="1" ht="12.75">
      <c r="A33" s="46"/>
      <c r="B33" s="46"/>
      <c r="C33" s="59"/>
      <c r="D33" s="70"/>
      <c r="E33" s="59"/>
      <c r="F33" s="70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1:37" s="50" customFormat="1" ht="13.5" thickBot="1">
      <c r="A34" s="46"/>
      <c r="B34" s="46"/>
      <c r="C34" s="60">
        <f>SUM(C31:C33)</f>
        <v>-1059311</v>
      </c>
      <c r="D34" s="72">
        <f>SUM(D31:D33)</f>
        <v>-1623360</v>
      </c>
      <c r="E34" s="60">
        <f>SUM(E31:E33)</f>
        <v>-2070266</v>
      </c>
      <c r="F34" s="72">
        <f>SUM(F31:F33)</f>
        <v>-2911578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</row>
    <row r="35" spans="1:37" s="50" customFormat="1" ht="12.75">
      <c r="A35" s="46"/>
      <c r="B35" s="46"/>
      <c r="C35" s="58"/>
      <c r="D35" s="69"/>
      <c r="E35" s="58"/>
      <c r="F35" s="69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</row>
    <row r="36" spans="1:37" s="50" customFormat="1" ht="12.75">
      <c r="A36" s="46" t="s">
        <v>144</v>
      </c>
      <c r="B36" s="46"/>
      <c r="C36" s="58"/>
      <c r="D36" s="58"/>
      <c r="E36" s="58"/>
      <c r="F36" s="58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</row>
    <row r="37" spans="1:37" s="50" customFormat="1" ht="12.75">
      <c r="A37" s="46" t="s">
        <v>87</v>
      </c>
      <c r="B37" s="46"/>
      <c r="C37" s="58"/>
      <c r="D37" s="58"/>
      <c r="E37" s="58"/>
      <c r="F37" s="58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</row>
    <row r="38" spans="1:37" s="50" customFormat="1" ht="13.5" thickBot="1">
      <c r="A38" s="52" t="s">
        <v>138</v>
      </c>
      <c r="B38" s="46"/>
      <c r="C38" s="142">
        <f>'A2'!C21</f>
        <v>-4.671392463133936</v>
      </c>
      <c r="D38" s="142">
        <f>'A2'!D21</f>
        <v>-7.159272868429062</v>
      </c>
      <c r="E38" s="142">
        <f>'A2'!E21</f>
        <v>-9.131050423689562</v>
      </c>
      <c r="F38" s="142">
        <f>'A2'!F21</f>
        <v>-12.845226489750724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</row>
    <row r="39" spans="1:37" ht="12.75">
      <c r="A39" s="46" t="s">
        <v>0</v>
      </c>
      <c r="B39" s="46"/>
      <c r="C39" s="61"/>
      <c r="D39" s="61"/>
      <c r="E39" s="61"/>
      <c r="F39" s="61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</row>
    <row r="40" spans="1:37" ht="13.5" thickBot="1">
      <c r="A40" s="74" t="s">
        <v>114</v>
      </c>
      <c r="B40" s="34"/>
      <c r="C40" s="60">
        <v>0</v>
      </c>
      <c r="D40" s="60">
        <v>0</v>
      </c>
      <c r="E40" s="60">
        <v>0</v>
      </c>
      <c r="F40" s="60">
        <v>0</v>
      </c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</row>
    <row r="41" spans="1:37" ht="12.75">
      <c r="A41" s="74"/>
      <c r="B41" s="34"/>
      <c r="C41" s="58"/>
      <c r="D41" s="61"/>
      <c r="E41" s="61"/>
      <c r="F41" s="6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  <c r="Z41" s="31"/>
      <c r="AA41" s="31"/>
      <c r="AB41" s="31"/>
      <c r="AC41" s="31"/>
      <c r="AD41" s="31"/>
      <c r="AE41" s="31"/>
      <c r="AF41" s="31"/>
      <c r="AG41" s="31"/>
      <c r="AH41" s="31"/>
      <c r="AI41" s="31"/>
      <c r="AJ41" s="31"/>
      <c r="AK41" s="31"/>
    </row>
    <row r="42" spans="1:37" ht="12.75">
      <c r="A42" s="34"/>
      <c r="B42" s="34"/>
      <c r="C42" s="62"/>
      <c r="D42" s="63"/>
      <c r="E42" s="63"/>
      <c r="F42" s="63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</row>
    <row r="43" spans="1:37" ht="12.75">
      <c r="A43" s="34" t="s">
        <v>107</v>
      </c>
      <c r="B43" s="34"/>
      <c r="C43" s="62"/>
      <c r="D43" s="63"/>
      <c r="E43" s="63"/>
      <c r="F43" s="63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</row>
    <row r="44" spans="1:6" ht="12.75">
      <c r="A44" s="3" t="s">
        <v>157</v>
      </c>
      <c r="B44" s="3"/>
      <c r="C44" s="63"/>
      <c r="D44" s="63"/>
      <c r="E44" s="63"/>
      <c r="F44" s="63"/>
    </row>
    <row r="45" spans="1:6" ht="12.75">
      <c r="A45" s="3"/>
      <c r="B45" s="3"/>
      <c r="C45" s="63"/>
      <c r="D45" s="63"/>
      <c r="E45" s="63"/>
      <c r="F45" s="63"/>
    </row>
    <row r="46" spans="3:6" ht="12.75">
      <c r="C46" s="63"/>
      <c r="D46" s="63"/>
      <c r="E46" s="63"/>
      <c r="F46" s="63"/>
    </row>
    <row r="47" spans="3:6" ht="12.75">
      <c r="C47" s="63"/>
      <c r="D47" s="63"/>
      <c r="E47" s="63"/>
      <c r="F47" s="63"/>
    </row>
    <row r="48" spans="3:6" ht="12.75">
      <c r="C48" s="63"/>
      <c r="D48" s="63"/>
      <c r="E48" s="63"/>
      <c r="F48" s="63"/>
    </row>
    <row r="49" spans="3:6" ht="12.75">
      <c r="C49" s="63"/>
      <c r="D49" s="63"/>
      <c r="E49" s="63"/>
      <c r="F49" s="63"/>
    </row>
    <row r="50" spans="3:6" ht="12.75">
      <c r="C50" s="63"/>
      <c r="D50" s="63"/>
      <c r="E50" s="63"/>
      <c r="F50" s="63"/>
    </row>
    <row r="51" spans="3:6" ht="12.75">
      <c r="C51" s="63"/>
      <c r="D51" s="63"/>
      <c r="E51" s="63"/>
      <c r="F51" s="63"/>
    </row>
    <row r="52" spans="3:6" ht="12.75">
      <c r="C52" s="63"/>
      <c r="D52" s="63"/>
      <c r="E52" s="63"/>
      <c r="F52" s="63"/>
    </row>
    <row r="53" spans="3:6" ht="12.75">
      <c r="C53" s="63"/>
      <c r="D53" s="63"/>
      <c r="E53" s="63"/>
      <c r="F53" s="63"/>
    </row>
    <row r="54" spans="3:6" ht="12.75">
      <c r="C54" s="63"/>
      <c r="D54" s="63"/>
      <c r="E54" s="63"/>
      <c r="F54" s="63"/>
    </row>
    <row r="55" spans="3:6" ht="12.75">
      <c r="C55" s="63"/>
      <c r="D55" s="63"/>
      <c r="E55" s="63"/>
      <c r="F55" s="63"/>
    </row>
    <row r="56" spans="3:6" ht="12.75">
      <c r="C56" s="63"/>
      <c r="D56" s="63"/>
      <c r="E56" s="63"/>
      <c r="F56" s="63"/>
    </row>
  </sheetData>
  <sheetProtection/>
  <printOptions/>
  <pageMargins left="0.75" right="0.59" top="1" bottom="1" header="0.5" footer="0.5"/>
  <pageSetup fitToHeight="1" fitToWidth="1" horizontalDpi="300" verticalDpi="3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T47"/>
  <sheetViews>
    <sheetView zoomScale="80" zoomScaleNormal="80" zoomScaleSheetLayoutView="100" zoomScalePageLayoutView="0" workbookViewId="0" topLeftCell="A1">
      <pane xSplit="1" ySplit="9" topLeftCell="B3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43" sqref="C43"/>
    </sheetView>
  </sheetViews>
  <sheetFormatPr defaultColWidth="9.140625" defaultRowHeight="12.75"/>
  <cols>
    <col min="1" max="1" width="34.421875" style="0" customWidth="1"/>
    <col min="2" max="8" width="12.8515625" style="0" customWidth="1"/>
    <col min="9" max="9" width="16.421875" style="0" customWidth="1"/>
  </cols>
  <sheetData>
    <row r="1" spans="1:176" ht="18">
      <c r="A1" s="29" t="s">
        <v>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</row>
    <row r="2" spans="1:176" ht="18">
      <c r="A2" s="10" t="s">
        <v>47</v>
      </c>
      <c r="C2" s="1"/>
      <c r="D2" s="1"/>
      <c r="E2" s="4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</row>
    <row r="3" spans="1:176" ht="15.75">
      <c r="A3" s="10" t="s">
        <v>182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</row>
    <row r="4" s="1" customFormat="1" ht="12.75"/>
    <row r="5" spans="1:7" s="1" customFormat="1" ht="12.75">
      <c r="A5" s="48"/>
      <c r="B5" s="174" t="s">
        <v>92</v>
      </c>
      <c r="C5" s="175"/>
      <c r="D5" s="175"/>
      <c r="E5" s="175"/>
      <c r="F5" s="176"/>
      <c r="G5" s="48"/>
    </row>
    <row r="6" spans="2:5" s="1" customFormat="1" ht="12.75">
      <c r="B6" s="48"/>
      <c r="C6" s="174" t="s">
        <v>93</v>
      </c>
      <c r="D6" s="176"/>
      <c r="E6" s="53" t="s">
        <v>94</v>
      </c>
    </row>
    <row r="7" spans="1:176" ht="12.75">
      <c r="A7" s="1"/>
      <c r="B7" s="35"/>
      <c r="C7" s="35" t="s">
        <v>0</v>
      </c>
      <c r="D7" s="35" t="s">
        <v>48</v>
      </c>
      <c r="E7" s="35"/>
      <c r="F7" s="3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</row>
    <row r="8" spans="1:176" ht="12.75">
      <c r="A8" s="1"/>
      <c r="B8" s="35"/>
      <c r="C8" s="35" t="s">
        <v>49</v>
      </c>
      <c r="D8" s="35" t="s">
        <v>50</v>
      </c>
      <c r="E8" s="35" t="s">
        <v>51</v>
      </c>
      <c r="F8" s="35"/>
      <c r="G8" s="35" t="s">
        <v>88</v>
      </c>
      <c r="H8" s="35" t="s">
        <v>56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</row>
    <row r="9" spans="1:176" ht="12.75">
      <c r="A9" s="1"/>
      <c r="B9" s="36" t="s">
        <v>52</v>
      </c>
      <c r="C9" s="36" t="s">
        <v>53</v>
      </c>
      <c r="D9" s="36" t="s">
        <v>54</v>
      </c>
      <c r="E9" s="36" t="s">
        <v>55</v>
      </c>
      <c r="F9" s="36" t="s">
        <v>56</v>
      </c>
      <c r="G9" s="55" t="s">
        <v>89</v>
      </c>
      <c r="H9" s="55" t="s">
        <v>90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</row>
    <row r="10" spans="1:176" ht="12.75">
      <c r="A10" s="1"/>
      <c r="B10" s="35" t="s">
        <v>4</v>
      </c>
      <c r="C10" s="35" t="s">
        <v>4</v>
      </c>
      <c r="D10" s="35" t="s">
        <v>4</v>
      </c>
      <c r="E10" s="35" t="s">
        <v>4</v>
      </c>
      <c r="F10" s="35" t="s">
        <v>4</v>
      </c>
      <c r="G10" s="53" t="s">
        <v>4</v>
      </c>
      <c r="H10" s="53" t="s">
        <v>4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</row>
    <row r="11" spans="1:176" ht="12.75">
      <c r="A11" s="2" t="s">
        <v>159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</row>
    <row r="12" spans="1:176" ht="12.75">
      <c r="A12" s="37" t="s">
        <v>173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</row>
    <row r="13" spans="1:176" ht="12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</row>
    <row r="14" spans="1:176" ht="12.75">
      <c r="A14" s="2" t="s">
        <v>57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</row>
    <row r="15" spans="1:176" ht="12.75">
      <c r="A15" s="2" t="s">
        <v>91</v>
      </c>
      <c r="B15" s="38">
        <v>22669900</v>
      </c>
      <c r="C15" s="38">
        <v>873000</v>
      </c>
      <c r="D15" s="38">
        <v>0</v>
      </c>
      <c r="E15" s="39">
        <v>-42424739</v>
      </c>
      <c r="F15" s="38">
        <f>SUM(B15:E15)</f>
        <v>-18881839</v>
      </c>
      <c r="G15" s="38">
        <v>0</v>
      </c>
      <c r="H15" s="38">
        <f>SUM(F15:G15)</f>
        <v>-18881839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</row>
    <row r="16" spans="1:176" ht="12.75">
      <c r="A16" s="2"/>
      <c r="B16" s="1" t="s">
        <v>0</v>
      </c>
      <c r="C16" s="38"/>
      <c r="D16" s="38"/>
      <c r="E16" s="38"/>
      <c r="F16" s="38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</row>
    <row r="17" spans="1:176" ht="12.75">
      <c r="A17" s="3" t="s">
        <v>97</v>
      </c>
      <c r="B17" s="39"/>
      <c r="C17" s="39"/>
      <c r="D17" s="39"/>
      <c r="E17" s="39"/>
      <c r="F17" s="39"/>
      <c r="G17" s="39"/>
      <c r="H17" s="39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</row>
    <row r="18" spans="1:176" ht="12.75">
      <c r="A18" s="3" t="s">
        <v>105</v>
      </c>
      <c r="B18" s="39"/>
      <c r="C18" s="39"/>
      <c r="D18" s="39"/>
      <c r="E18" s="39"/>
      <c r="F18" s="39"/>
      <c r="G18" s="39"/>
      <c r="H18" s="3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</row>
    <row r="19" spans="1:176" ht="12.75">
      <c r="A19" s="3" t="s">
        <v>98</v>
      </c>
      <c r="B19" s="39">
        <v>0</v>
      </c>
      <c r="C19" s="39">
        <v>0</v>
      </c>
      <c r="D19" s="38">
        <f>D23-D15</f>
        <v>0</v>
      </c>
      <c r="E19" s="39">
        <v>0</v>
      </c>
      <c r="F19" s="38">
        <f>SUM(B19:E19)</f>
        <v>0</v>
      </c>
      <c r="G19" s="39">
        <v>0</v>
      </c>
      <c r="H19" s="38">
        <f>SUM(F19:G19)</f>
        <v>0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</row>
    <row r="20" spans="1:176" ht="12.75">
      <c r="A20" s="3"/>
      <c r="B20" s="39"/>
      <c r="C20" s="39"/>
      <c r="D20" s="39"/>
      <c r="E20" s="39"/>
      <c r="F20" s="39"/>
      <c r="G20" s="39"/>
      <c r="H20" s="3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</row>
    <row r="21" spans="1:176" ht="12.75">
      <c r="A21" s="3" t="s">
        <v>133</v>
      </c>
      <c r="B21" s="39">
        <v>0</v>
      </c>
      <c r="C21" s="39">
        <v>0</v>
      </c>
      <c r="D21" s="39">
        <v>0</v>
      </c>
      <c r="E21" s="39">
        <f>CONPL!E31</f>
        <v>-2070266</v>
      </c>
      <c r="F21" s="38">
        <f>SUM(B21:E21)</f>
        <v>-2070266</v>
      </c>
      <c r="G21" s="39">
        <f>CONPL!E32</f>
        <v>0</v>
      </c>
      <c r="H21" s="38">
        <f>SUM(F21:G21)</f>
        <v>-2070266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</row>
    <row r="22" spans="1:176" ht="12.75">
      <c r="A22" s="2"/>
      <c r="B22" s="40"/>
      <c r="C22" s="41"/>
      <c r="D22" s="41"/>
      <c r="E22" s="41"/>
      <c r="F22" s="41"/>
      <c r="G22" s="54"/>
      <c r="H22" s="5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</row>
    <row r="23" spans="1:176" ht="12.75">
      <c r="A23" s="2" t="s">
        <v>58</v>
      </c>
      <c r="B23" s="41">
        <f>SUM(B15:B22)</f>
        <v>22669900</v>
      </c>
      <c r="C23" s="41">
        <v>873000</v>
      </c>
      <c r="D23" s="41">
        <v>0</v>
      </c>
      <c r="E23" s="41">
        <f>SUM(E15:E22)</f>
        <v>-44495005</v>
      </c>
      <c r="F23" s="41">
        <f>SUM(F15:F22)</f>
        <v>-20952105</v>
      </c>
      <c r="G23" s="41">
        <f>SUM(G14:G22)</f>
        <v>0</v>
      </c>
      <c r="H23" s="41">
        <f>SUM(H14:H22)</f>
        <v>-20952105</v>
      </c>
      <c r="I23" s="38">
        <f>H23-CONBS!B41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</row>
    <row r="24" spans="1:176" ht="12.75">
      <c r="A24" s="2"/>
      <c r="B24" s="1"/>
      <c r="C24" s="38"/>
      <c r="D24" s="38"/>
      <c r="E24" s="38"/>
      <c r="F24" s="38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</row>
    <row r="25" spans="1:176" ht="12.75">
      <c r="A25" s="163"/>
      <c r="B25" s="67"/>
      <c r="C25" s="164"/>
      <c r="D25" s="164"/>
      <c r="E25" s="164"/>
      <c r="F25" s="164"/>
      <c r="G25" s="67"/>
      <c r="H25" s="67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</row>
    <row r="26" spans="1:176" ht="12.75">
      <c r="A26" s="163" t="s">
        <v>159</v>
      </c>
      <c r="B26" s="67"/>
      <c r="C26" s="67"/>
      <c r="D26" s="67"/>
      <c r="E26" s="67"/>
      <c r="F26" s="67"/>
      <c r="G26" s="67"/>
      <c r="H26" s="67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</row>
    <row r="27" spans="1:176" ht="12.75">
      <c r="A27" s="165" t="s">
        <v>160</v>
      </c>
      <c r="B27" s="67"/>
      <c r="C27" s="67"/>
      <c r="D27" s="67"/>
      <c r="E27" s="67"/>
      <c r="F27" s="67"/>
      <c r="G27" s="67"/>
      <c r="H27" s="6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</row>
    <row r="28" spans="1:176" ht="12.75">
      <c r="A28" s="163"/>
      <c r="B28" s="67"/>
      <c r="C28" s="67"/>
      <c r="D28" s="67"/>
      <c r="E28" s="67"/>
      <c r="F28" s="67"/>
      <c r="G28" s="67"/>
      <c r="H28" s="67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</row>
    <row r="29" spans="1:176" ht="12.75">
      <c r="A29" s="163" t="s">
        <v>57</v>
      </c>
      <c r="B29" s="64"/>
      <c r="C29" s="64"/>
      <c r="D29" s="64"/>
      <c r="E29" s="64"/>
      <c r="F29" s="64"/>
      <c r="G29" s="67"/>
      <c r="H29" s="67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</row>
    <row r="30" spans="1:176" ht="12.75">
      <c r="A30" s="163" t="s">
        <v>91</v>
      </c>
      <c r="B30" s="164">
        <v>22669900</v>
      </c>
      <c r="C30" s="164">
        <v>873000</v>
      </c>
      <c r="D30" s="164">
        <v>0</v>
      </c>
      <c r="E30" s="166">
        <v>-37119472</v>
      </c>
      <c r="F30" s="164">
        <f>SUM(B30:E30)</f>
        <v>-13576572</v>
      </c>
      <c r="G30" s="164">
        <v>0</v>
      </c>
      <c r="H30" s="164">
        <f>SUM(F30:G30)</f>
        <v>-13576572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</row>
    <row r="31" spans="1:176" ht="12.75">
      <c r="A31" s="163"/>
      <c r="B31" s="67" t="s">
        <v>0</v>
      </c>
      <c r="C31" s="164"/>
      <c r="D31" s="164"/>
      <c r="E31" s="164"/>
      <c r="F31" s="164"/>
      <c r="G31" s="67"/>
      <c r="H31" s="67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</row>
    <row r="32" spans="1:176" ht="12.75">
      <c r="A32" s="167" t="s">
        <v>95</v>
      </c>
      <c r="B32" s="67"/>
      <c r="C32" s="164"/>
      <c r="D32" s="164"/>
      <c r="E32" s="164"/>
      <c r="F32" s="164"/>
      <c r="G32" s="67"/>
      <c r="H32" s="67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</row>
    <row r="33" spans="1:176" ht="12.75">
      <c r="A33" s="167" t="s">
        <v>96</v>
      </c>
      <c r="B33" s="166">
        <v>0</v>
      </c>
      <c r="C33" s="164">
        <v>0</v>
      </c>
      <c r="D33" s="164">
        <v>0</v>
      </c>
      <c r="E33" s="168">
        <v>0</v>
      </c>
      <c r="F33" s="164">
        <f>SUM(B33:E33)</f>
        <v>0</v>
      </c>
      <c r="G33" s="164">
        <v>0</v>
      </c>
      <c r="H33" s="164">
        <f>SUM(F33:G33)</f>
        <v>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</row>
    <row r="34" spans="1:176" ht="12.75">
      <c r="A34" s="167"/>
      <c r="B34" s="67"/>
      <c r="C34" s="164"/>
      <c r="D34" s="164"/>
      <c r="E34" s="164"/>
      <c r="F34" s="164"/>
      <c r="G34" s="67"/>
      <c r="H34" s="67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</row>
    <row r="35" spans="1:176" ht="12.75">
      <c r="A35" s="167" t="s">
        <v>97</v>
      </c>
      <c r="B35" s="67"/>
      <c r="C35" s="164"/>
      <c r="D35" s="164"/>
      <c r="E35" s="164"/>
      <c r="F35" s="164"/>
      <c r="G35" s="67"/>
      <c r="H35" s="67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</row>
    <row r="36" spans="1:176" ht="12.75">
      <c r="A36" s="167" t="s">
        <v>105</v>
      </c>
      <c r="B36" s="67"/>
      <c r="C36" s="164"/>
      <c r="D36" s="164"/>
      <c r="E36" s="164"/>
      <c r="F36" s="164"/>
      <c r="G36" s="67"/>
      <c r="H36" s="67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</row>
    <row r="37" spans="1:176" ht="12.75">
      <c r="A37" s="167" t="s">
        <v>98</v>
      </c>
      <c r="B37" s="164">
        <v>0</v>
      </c>
      <c r="C37" s="164">
        <v>0</v>
      </c>
      <c r="D37" s="164">
        <v>0</v>
      </c>
      <c r="E37" s="164">
        <v>0</v>
      </c>
      <c r="F37" s="164">
        <f>SUM(B37:E37)</f>
        <v>0</v>
      </c>
      <c r="G37" s="169">
        <v>0</v>
      </c>
      <c r="H37" s="164">
        <f>SUM(F37:G37)</f>
        <v>0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</row>
    <row r="38" spans="1:176" ht="12.75">
      <c r="A38" s="167"/>
      <c r="B38" s="67"/>
      <c r="C38" s="164"/>
      <c r="D38" s="164"/>
      <c r="E38" s="164"/>
      <c r="F38" s="164"/>
      <c r="G38" s="67"/>
      <c r="H38" s="67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</row>
    <row r="39" spans="1:176" ht="12.75">
      <c r="A39" s="167" t="s">
        <v>139</v>
      </c>
      <c r="B39" s="164">
        <v>0</v>
      </c>
      <c r="C39" s="164">
        <v>0</v>
      </c>
      <c r="D39" s="164">
        <v>0</v>
      </c>
      <c r="E39" s="164">
        <v>-2911578</v>
      </c>
      <c r="F39" s="164">
        <f>SUM(B39:E39)</f>
        <v>-2911578</v>
      </c>
      <c r="G39" s="166">
        <f>CONPL!F32</f>
        <v>0</v>
      </c>
      <c r="H39" s="164">
        <f>SUM(F39:G39)</f>
        <v>-2911578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</row>
    <row r="40" spans="1:176" ht="12.75">
      <c r="A40" s="163"/>
      <c r="B40" s="170"/>
      <c r="C40" s="171"/>
      <c r="D40" s="171"/>
      <c r="E40" s="171"/>
      <c r="F40" s="171"/>
      <c r="G40" s="172"/>
      <c r="H40" s="17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</row>
    <row r="41" spans="1:176" ht="12.75">
      <c r="A41" s="163" t="s">
        <v>58</v>
      </c>
      <c r="B41" s="171">
        <f aca="true" t="shared" si="0" ref="B41:G41">SUM(B30:B39)</f>
        <v>22669900</v>
      </c>
      <c r="C41" s="171">
        <f t="shared" si="0"/>
        <v>873000</v>
      </c>
      <c r="D41" s="171">
        <f t="shared" si="0"/>
        <v>0</v>
      </c>
      <c r="E41" s="171">
        <f t="shared" si="0"/>
        <v>-40031050</v>
      </c>
      <c r="F41" s="171">
        <f>SUM(F30:F39)</f>
        <v>-16488150</v>
      </c>
      <c r="G41" s="171">
        <f t="shared" si="0"/>
        <v>0</v>
      </c>
      <c r="H41" s="171">
        <f>SUM(H30:H39)</f>
        <v>-16488150</v>
      </c>
      <c r="I41" s="3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</row>
    <row r="42" spans="1:8" s="1" customFormat="1" ht="12.75">
      <c r="A42" s="67"/>
      <c r="B42" s="67"/>
      <c r="C42" s="67"/>
      <c r="D42" s="67"/>
      <c r="E42" s="67"/>
      <c r="F42" s="67"/>
      <c r="G42" s="173"/>
      <c r="H42" s="173"/>
    </row>
    <row r="43" s="1" customFormat="1" ht="12.75">
      <c r="H43" s="38"/>
    </row>
    <row r="44" spans="1:176" ht="12.75">
      <c r="A44" s="2"/>
      <c r="B44" s="1"/>
      <c r="C44" s="1"/>
      <c r="D44" s="1"/>
      <c r="E44" s="1"/>
      <c r="F44" s="38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</row>
    <row r="45" spans="1:176" ht="12.75">
      <c r="A45" s="2" t="s">
        <v>59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</row>
    <row r="46" ht="12.75">
      <c r="A46" s="3" t="s">
        <v>158</v>
      </c>
    </row>
    <row r="47" ht="12.75">
      <c r="A47" s="3" t="s">
        <v>60</v>
      </c>
    </row>
  </sheetData>
  <sheetProtection/>
  <mergeCells count="2">
    <mergeCell ref="B5:F5"/>
    <mergeCell ref="C6:D6"/>
  </mergeCells>
  <printOptions/>
  <pageMargins left="0.75" right="0.75" top="1" bottom="1" header="0.5" footer="0.5"/>
  <pageSetup fitToHeight="1" fitToWidth="1" horizontalDpi="300" verticalDpi="3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4"/>
  <sheetViews>
    <sheetView tabSelected="1" zoomScale="70" zoomScaleNormal="70" zoomScalePageLayoutView="0" workbookViewId="0" topLeftCell="A25">
      <selection activeCell="F39" sqref="F39"/>
    </sheetView>
  </sheetViews>
  <sheetFormatPr defaultColWidth="9.140625" defaultRowHeight="12.75"/>
  <cols>
    <col min="1" max="1" width="61.421875" style="9" customWidth="1"/>
    <col min="2" max="2" width="25.00390625" style="9" customWidth="1"/>
    <col min="3" max="3" width="22.421875" style="9" customWidth="1"/>
    <col min="4" max="4" width="14.00390625" style="9" customWidth="1"/>
    <col min="5" max="16384" width="9.140625" style="9" customWidth="1"/>
  </cols>
  <sheetData>
    <row r="1" spans="1:3" ht="18">
      <c r="A1" s="7" t="s">
        <v>27</v>
      </c>
      <c r="B1" s="6"/>
      <c r="C1" s="43"/>
    </row>
    <row r="2" spans="1:3" ht="15.75">
      <c r="A2" s="7" t="s">
        <v>77</v>
      </c>
      <c r="B2" s="6"/>
      <c r="C2" s="6"/>
    </row>
    <row r="3" spans="1:3" ht="15.75">
      <c r="A3" s="10" t="s">
        <v>182</v>
      </c>
      <c r="B3" s="11">
        <v>2008</v>
      </c>
      <c r="C3" s="11">
        <v>2007</v>
      </c>
    </row>
    <row r="4" spans="1:3" ht="15.75">
      <c r="A4" s="12"/>
      <c r="B4" s="13" t="s">
        <v>161</v>
      </c>
      <c r="C4" s="13" t="s">
        <v>161</v>
      </c>
    </row>
    <row r="5" spans="1:3" ht="15.75">
      <c r="A5" s="12"/>
      <c r="B5" s="68" t="s">
        <v>162</v>
      </c>
      <c r="C5" s="68" t="s">
        <v>162</v>
      </c>
    </row>
    <row r="6" spans="1:3" ht="15.75">
      <c r="A6" s="8"/>
      <c r="B6" s="13" t="s">
        <v>28</v>
      </c>
      <c r="C6" s="13" t="s">
        <v>28</v>
      </c>
    </row>
    <row r="7" spans="1:3" ht="15.75">
      <c r="A7" s="121" t="s">
        <v>0</v>
      </c>
      <c r="B7" s="119"/>
      <c r="C7" s="143"/>
    </row>
    <row r="8" spans="1:3" ht="15">
      <c r="A8" s="119" t="s">
        <v>134</v>
      </c>
      <c r="B8" s="14">
        <f>CONPL!E34/1000</f>
        <v>-2070.266</v>
      </c>
      <c r="C8" s="16">
        <v>-2912</v>
      </c>
    </row>
    <row r="9" spans="1:3" ht="15">
      <c r="A9" s="119" t="s">
        <v>29</v>
      </c>
      <c r="B9" s="14"/>
      <c r="C9" s="16"/>
    </row>
    <row r="10" spans="1:3" ht="15">
      <c r="A10" s="119" t="s">
        <v>30</v>
      </c>
      <c r="B10" s="14">
        <v>420</v>
      </c>
      <c r="C10" s="16">
        <v>607</v>
      </c>
    </row>
    <row r="11" spans="1:4" ht="15">
      <c r="A11" s="119" t="s">
        <v>31</v>
      </c>
      <c r="B11" s="14">
        <v>1336</v>
      </c>
      <c r="C11" s="16">
        <v>1480</v>
      </c>
      <c r="D11" s="73"/>
    </row>
    <row r="12" spans="2:3" ht="15">
      <c r="B12" s="15"/>
      <c r="C12" s="144"/>
    </row>
    <row r="13" spans="1:3" ht="15">
      <c r="A13" s="119" t="s">
        <v>146</v>
      </c>
      <c r="B13" s="16">
        <f>SUM(B8:B12)</f>
        <v>-314.2660000000001</v>
      </c>
      <c r="C13" s="16">
        <f>SUM(C8:C12)</f>
        <v>-825</v>
      </c>
    </row>
    <row r="14" spans="1:3" ht="15">
      <c r="A14" s="119" t="s">
        <v>0</v>
      </c>
      <c r="B14" s="14"/>
      <c r="C14" s="16"/>
    </row>
    <row r="15" spans="1:3" ht="15">
      <c r="A15" s="119" t="s">
        <v>32</v>
      </c>
      <c r="B15" s="14"/>
      <c r="C15" s="16"/>
    </row>
    <row r="16" spans="1:3" ht="15">
      <c r="A16" s="9" t="s">
        <v>152</v>
      </c>
      <c r="B16" s="17">
        <v>258</v>
      </c>
      <c r="C16" s="16">
        <v>-201</v>
      </c>
    </row>
    <row r="17" spans="1:3" ht="15">
      <c r="A17" s="119" t="s">
        <v>33</v>
      </c>
      <c r="B17" s="15">
        <v>-692</v>
      </c>
      <c r="C17" s="144">
        <v>522</v>
      </c>
    </row>
    <row r="18" spans="1:3" ht="15">
      <c r="A18" s="119" t="s">
        <v>130</v>
      </c>
      <c r="B18" s="16">
        <f>SUM(B13:B17)</f>
        <v>-748.2660000000001</v>
      </c>
      <c r="C18" s="16">
        <f>SUM(C13:C17)</f>
        <v>-504</v>
      </c>
    </row>
    <row r="19" spans="1:3" ht="15">
      <c r="A19" s="119" t="s">
        <v>0</v>
      </c>
      <c r="B19" s="14"/>
      <c r="C19" s="16"/>
    </row>
    <row r="20" spans="1:3" ht="15">
      <c r="A20" s="119" t="s">
        <v>34</v>
      </c>
      <c r="B20" s="14"/>
      <c r="C20" s="16">
        <v>-359</v>
      </c>
    </row>
    <row r="21" spans="1:3" ht="15">
      <c r="A21" s="119" t="s">
        <v>126</v>
      </c>
      <c r="B21" s="14">
        <v>0</v>
      </c>
      <c r="C21" s="14">
        <v>0</v>
      </c>
    </row>
    <row r="22" spans="1:3" ht="15">
      <c r="A22" s="119" t="s">
        <v>140</v>
      </c>
      <c r="B22" s="17">
        <v>0</v>
      </c>
      <c r="C22" s="16">
        <v>0</v>
      </c>
    </row>
    <row r="23" spans="1:3" ht="15">
      <c r="A23" s="119" t="s">
        <v>131</v>
      </c>
      <c r="B23" s="18">
        <f>SUM(B18:B22)</f>
        <v>-748.2660000000001</v>
      </c>
      <c r="C23" s="18">
        <f>SUM(C18:C22)</f>
        <v>-863</v>
      </c>
    </row>
    <row r="24" spans="1:3" ht="15">
      <c r="A24" s="119"/>
      <c r="B24" s="17"/>
      <c r="C24" s="16"/>
    </row>
    <row r="25" spans="1:3" ht="15">
      <c r="A25" s="119" t="s">
        <v>35</v>
      </c>
      <c r="B25" s="14"/>
      <c r="C25" s="16"/>
    </row>
    <row r="26" spans="1:3" ht="15">
      <c r="A26" s="119" t="s">
        <v>36</v>
      </c>
      <c r="B26" s="19">
        <v>1726</v>
      </c>
      <c r="C26" s="16">
        <v>134</v>
      </c>
    </row>
    <row r="27" spans="1:3" ht="15">
      <c r="A27" s="119" t="s">
        <v>141</v>
      </c>
      <c r="B27" s="18">
        <f>SUM(B26:B26)</f>
        <v>1726</v>
      </c>
      <c r="C27" s="18">
        <f>SUM(C26:C26)</f>
        <v>134</v>
      </c>
    </row>
    <row r="28" spans="1:3" ht="15">
      <c r="A28" s="119"/>
      <c r="B28" s="17"/>
      <c r="C28" s="16"/>
    </row>
    <row r="29" spans="1:3" ht="15">
      <c r="A29" s="119" t="s">
        <v>37</v>
      </c>
      <c r="B29" s="17"/>
      <c r="C29" s="16"/>
    </row>
    <row r="30" spans="1:3" ht="15" hidden="1">
      <c r="A30" s="9" t="s">
        <v>99</v>
      </c>
      <c r="B30" s="14">
        <v>0</v>
      </c>
      <c r="C30" s="16">
        <v>0</v>
      </c>
    </row>
    <row r="31" spans="1:3" ht="15">
      <c r="A31" s="9" t="s">
        <v>127</v>
      </c>
      <c r="B31" s="14">
        <v>0</v>
      </c>
      <c r="C31" s="16">
        <v>0</v>
      </c>
    </row>
    <row r="32" spans="1:3" ht="15">
      <c r="A32" s="119" t="s">
        <v>38</v>
      </c>
      <c r="B32" s="20">
        <v>-885</v>
      </c>
      <c r="C32" s="16">
        <v>106</v>
      </c>
    </row>
    <row r="33" spans="1:3" ht="15">
      <c r="A33" s="119" t="s">
        <v>128</v>
      </c>
      <c r="B33" s="21">
        <f>SUM(B30:B32)</f>
        <v>-885</v>
      </c>
      <c r="C33" s="21">
        <f>SUM(C30:C32)</f>
        <v>106</v>
      </c>
    </row>
    <row r="34" spans="1:3" ht="15">
      <c r="A34" s="119" t="s">
        <v>0</v>
      </c>
      <c r="B34" s="19"/>
      <c r="C34" s="19"/>
    </row>
    <row r="35" spans="1:3" ht="15">
      <c r="A35" s="128" t="s">
        <v>110</v>
      </c>
      <c r="B35" s="20">
        <f>B33+B27+B23</f>
        <v>92.73399999999992</v>
      </c>
      <c r="C35" s="20">
        <f>C33+C27+C23</f>
        <v>-623</v>
      </c>
    </row>
    <row r="36" spans="2:3" ht="15">
      <c r="B36" s="20"/>
      <c r="C36" s="16"/>
    </row>
    <row r="37" spans="1:3" ht="15">
      <c r="A37" s="119" t="s">
        <v>39</v>
      </c>
      <c r="B37" s="20">
        <v>-13439</v>
      </c>
      <c r="C37" s="16">
        <v>-12154</v>
      </c>
    </row>
    <row r="38" spans="1:3" ht="15">
      <c r="A38" s="119" t="s">
        <v>151</v>
      </c>
      <c r="B38" s="20">
        <v>0</v>
      </c>
      <c r="C38" s="16">
        <v>0</v>
      </c>
    </row>
    <row r="39" spans="1:3" ht="15">
      <c r="A39" s="119"/>
      <c r="B39" s="19"/>
      <c r="C39" s="16"/>
    </row>
    <row r="40" spans="1:3" ht="15.75" thickBot="1">
      <c r="A40" s="119" t="s">
        <v>40</v>
      </c>
      <c r="B40" s="22">
        <f>SUM(B35:B39)</f>
        <v>-13346.266</v>
      </c>
      <c r="C40" s="22">
        <f>SUM(C35:C39)</f>
        <v>-12777</v>
      </c>
    </row>
    <row r="41" spans="1:3" ht="16.5" thickTop="1">
      <c r="A41" s="121"/>
      <c r="B41" s="145"/>
      <c r="C41" s="146"/>
    </row>
    <row r="42" spans="1:3" ht="15.75">
      <c r="A42" s="121"/>
      <c r="B42" s="25"/>
      <c r="C42" s="146"/>
    </row>
    <row r="43" spans="1:4" ht="15">
      <c r="A43" s="6" t="s">
        <v>41</v>
      </c>
      <c r="B43" s="25"/>
      <c r="C43" s="24"/>
      <c r="D43" s="73"/>
    </row>
    <row r="44" spans="1:3" ht="15.75">
      <c r="A44" s="7"/>
      <c r="B44" s="25"/>
      <c r="C44" s="24"/>
    </row>
    <row r="45" spans="1:3" ht="15">
      <c r="A45" s="6" t="s">
        <v>14</v>
      </c>
      <c r="B45" s="158">
        <v>27</v>
      </c>
      <c r="C45" s="24">
        <v>49</v>
      </c>
    </row>
    <row r="46" spans="1:3" ht="15">
      <c r="A46" s="6" t="s">
        <v>111</v>
      </c>
      <c r="B46" s="26">
        <v>-13373</v>
      </c>
      <c r="C46" s="24">
        <v>-12826</v>
      </c>
    </row>
    <row r="47" spans="1:3" ht="16.5" thickBot="1">
      <c r="A47" s="7"/>
      <c r="B47" s="27">
        <f>SUM(B45:B46)</f>
        <v>-13346</v>
      </c>
      <c r="C47" s="27">
        <f>SUM(C45:C46)</f>
        <v>-12777</v>
      </c>
    </row>
    <row r="48" spans="1:3" ht="16.5" thickTop="1">
      <c r="A48" s="7"/>
      <c r="B48" s="42">
        <f>B47-B40</f>
        <v>0.26599999999962165</v>
      </c>
      <c r="C48" s="23"/>
    </row>
    <row r="49" spans="1:3" s="28" customFormat="1" ht="15.75">
      <c r="A49" s="4"/>
      <c r="B49" s="7"/>
      <c r="C49" s="7"/>
    </row>
    <row r="50" spans="1:3" s="28" customFormat="1" ht="15.75">
      <c r="A50" s="4" t="s">
        <v>42</v>
      </c>
      <c r="B50" s="7"/>
      <c r="C50" s="7"/>
    </row>
    <row r="51" spans="1:3" ht="14.25" customHeight="1">
      <c r="A51" s="7" t="s">
        <v>156</v>
      </c>
      <c r="B51" s="6"/>
      <c r="C51" s="6"/>
    </row>
    <row r="52" spans="1:3" ht="14.25" customHeight="1">
      <c r="A52" s="7" t="s">
        <v>26</v>
      </c>
      <c r="B52" s="6"/>
      <c r="C52" s="6"/>
    </row>
    <row r="53" spans="1:3" ht="15">
      <c r="A53" s="6"/>
      <c r="B53" s="6"/>
      <c r="C53" s="6"/>
    </row>
    <row r="54" spans="2:3" ht="15">
      <c r="B54" s="162"/>
      <c r="C54" s="73"/>
    </row>
  </sheetData>
  <sheetProtection/>
  <printOptions/>
  <pageMargins left="0.75" right="0.75" top="1" bottom="1" header="0.5" footer="0.5"/>
  <pageSetup fitToHeight="1" fitToWidth="1" horizontalDpi="300" verticalDpi="300" orientation="portrait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="80" zoomScaleNormal="80" zoomScalePageLayoutView="0" workbookViewId="0" topLeftCell="A1">
      <selection activeCell="E21" sqref="E21"/>
    </sheetView>
  </sheetViews>
  <sheetFormatPr defaultColWidth="8.8515625" defaultRowHeight="12.75"/>
  <cols>
    <col min="1" max="1" width="4.421875" style="0" customWidth="1"/>
    <col min="2" max="2" width="46.8515625" style="0" customWidth="1"/>
    <col min="3" max="6" width="24.8515625" style="0" customWidth="1"/>
  </cols>
  <sheetData>
    <row r="1" spans="1:256" ht="15.75">
      <c r="A1" s="75" t="s">
        <v>115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.75">
      <c r="A2" s="7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pans="1:256" ht="15.75">
      <c r="A3" s="10" t="s">
        <v>168</v>
      </c>
      <c r="C3" s="1"/>
      <c r="D3" s="31"/>
      <c r="E3" s="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1"/>
      <c r="IQ3" s="31"/>
      <c r="IR3" s="31"/>
      <c r="IS3" s="31"/>
      <c r="IT3" s="31"/>
      <c r="IU3" s="31"/>
      <c r="IV3" s="31"/>
    </row>
    <row r="4" spans="1:256" ht="15.75">
      <c r="A4" s="76"/>
      <c r="B4" s="10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s="79" customFormat="1" ht="12.75">
      <c r="A5" s="77"/>
      <c r="B5" s="78"/>
      <c r="C5" s="180" t="s">
        <v>186</v>
      </c>
      <c r="D5" s="181"/>
      <c r="E5" s="180" t="s">
        <v>185</v>
      </c>
      <c r="F5" s="18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77"/>
      <c r="B6" s="80"/>
      <c r="C6" s="78" t="s">
        <v>176</v>
      </c>
      <c r="D6" s="78" t="s">
        <v>177</v>
      </c>
      <c r="E6" s="78" t="s">
        <v>176</v>
      </c>
      <c r="F6" s="78" t="s">
        <v>177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>
      <c r="A7" s="77"/>
      <c r="B7" s="80"/>
      <c r="C7" s="78" t="s">
        <v>170</v>
      </c>
      <c r="D7" s="78" t="s">
        <v>116</v>
      </c>
      <c r="E7" s="78" t="s">
        <v>117</v>
      </c>
      <c r="F7" s="78" t="s">
        <v>117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>
      <c r="A8" s="81"/>
      <c r="B8" s="82"/>
      <c r="C8" s="82"/>
      <c r="D8" s="82"/>
      <c r="E8" s="82"/>
      <c r="F8" s="8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77"/>
      <c r="B9" s="83" t="s">
        <v>0</v>
      </c>
      <c r="C9" s="84" t="s">
        <v>171</v>
      </c>
      <c r="D9" s="161" t="s">
        <v>163</v>
      </c>
      <c r="E9" s="84" t="s">
        <v>178</v>
      </c>
      <c r="F9" s="84" t="s">
        <v>179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2.75">
      <c r="A10" s="77"/>
      <c r="B10" s="80" t="s">
        <v>0</v>
      </c>
      <c r="C10" s="86" t="s">
        <v>118</v>
      </c>
      <c r="D10" s="86" t="s">
        <v>118</v>
      </c>
      <c r="E10" s="86" t="s">
        <v>118</v>
      </c>
      <c r="F10" s="86" t="s">
        <v>118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2.75">
      <c r="A11" s="77"/>
      <c r="B11" s="80" t="s">
        <v>0</v>
      </c>
      <c r="C11" s="82"/>
      <c r="D11" s="82"/>
      <c r="E11" s="82"/>
      <c r="F11" s="8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77">
        <v>1</v>
      </c>
      <c r="B12" s="80" t="s">
        <v>45</v>
      </c>
      <c r="C12" s="87">
        <f>ROUND(CONPL!C11/1000,0)</f>
        <v>1711</v>
      </c>
      <c r="D12" s="87">
        <f>ROUND(CONPL!D11/1000,0)</f>
        <v>1448</v>
      </c>
      <c r="E12" s="87">
        <f>ROUND(CONPL!E11/1000,0)</f>
        <v>3939</v>
      </c>
      <c r="F12" s="87">
        <f>ROUND(CONPL!F11/1000,0)</f>
        <v>3782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2.75">
      <c r="A13" s="77"/>
      <c r="B13" s="80" t="s">
        <v>0</v>
      </c>
      <c r="C13" s="87"/>
      <c r="D13" s="87"/>
      <c r="E13" s="87"/>
      <c r="F13" s="87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>
      <c r="A14" s="77">
        <v>2</v>
      </c>
      <c r="B14" s="80" t="s">
        <v>132</v>
      </c>
      <c r="C14" s="87">
        <f>ROUND(CONPL!C23/1000,0)</f>
        <v>-1059</v>
      </c>
      <c r="D14" s="87">
        <f>ROUND(CONPL!D23/1000,0)</f>
        <v>-1624</v>
      </c>
      <c r="E14" s="87">
        <f>ROUND(CONPL!E23/1000,0)</f>
        <v>-2070</v>
      </c>
      <c r="F14" s="87">
        <f>ROUND(CONPL!F23/1000,0)</f>
        <v>-2913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77"/>
      <c r="B15" s="80" t="s">
        <v>0</v>
      </c>
      <c r="C15" s="87"/>
      <c r="D15" s="87"/>
      <c r="E15" s="87"/>
      <c r="F15" s="87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  <row r="16" spans="1:256" ht="12.75">
      <c r="A16" s="77">
        <v>3</v>
      </c>
      <c r="B16" s="80" t="s">
        <v>137</v>
      </c>
      <c r="C16" s="87">
        <f>ROUND(CONPL!C27/1000,0)</f>
        <v>-1059</v>
      </c>
      <c r="D16" s="87">
        <f>ROUND(CONPL!D27/1000,0)</f>
        <v>-1623</v>
      </c>
      <c r="E16" s="87">
        <f>ROUND(CONPL!E27/1000,0)</f>
        <v>-2070</v>
      </c>
      <c r="F16" s="87">
        <f>ROUND(CONPL!F27/1000,0)</f>
        <v>-2912</v>
      </c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  <c r="DQ16" s="31"/>
      <c r="DR16" s="31"/>
      <c r="DS16" s="31"/>
      <c r="DT16" s="31"/>
      <c r="DU16" s="31"/>
      <c r="DV16" s="31"/>
      <c r="DW16" s="31"/>
      <c r="DX16" s="31"/>
      <c r="DY16" s="31"/>
      <c r="DZ16" s="31"/>
      <c r="EA16" s="31"/>
      <c r="EB16" s="31"/>
      <c r="EC16" s="31"/>
      <c r="ED16" s="31"/>
      <c r="EE16" s="31"/>
      <c r="EF16" s="31"/>
      <c r="EG16" s="31"/>
      <c r="EH16" s="31"/>
      <c r="EI16" s="31"/>
      <c r="EJ16" s="31"/>
      <c r="EK16" s="31"/>
      <c r="EL16" s="31"/>
      <c r="EM16" s="31"/>
      <c r="EN16" s="31"/>
      <c r="EO16" s="31"/>
      <c r="EP16" s="31"/>
      <c r="EQ16" s="31"/>
      <c r="ER16" s="31"/>
      <c r="ES16" s="31"/>
      <c r="ET16" s="31"/>
      <c r="EU16" s="31"/>
      <c r="EV16" s="31"/>
      <c r="EW16" s="31"/>
      <c r="EX16" s="31"/>
      <c r="EY16" s="31"/>
      <c r="EZ16" s="31"/>
      <c r="FA16" s="31"/>
      <c r="FB16" s="31"/>
      <c r="FC16" s="31"/>
      <c r="FD16" s="31"/>
      <c r="FE16" s="31"/>
      <c r="FF16" s="31"/>
      <c r="FG16" s="31"/>
      <c r="FH16" s="31"/>
      <c r="FI16" s="31"/>
      <c r="FJ16" s="31"/>
      <c r="FK16" s="31"/>
      <c r="FL16" s="31"/>
      <c r="FM16" s="31"/>
      <c r="FN16" s="31"/>
      <c r="FO16" s="31"/>
      <c r="FP16" s="31"/>
      <c r="FQ16" s="31"/>
      <c r="FR16" s="31"/>
      <c r="FS16" s="31"/>
      <c r="FT16" s="31"/>
      <c r="FU16" s="31"/>
      <c r="FV16" s="31"/>
      <c r="FW16" s="31"/>
      <c r="FX16" s="31"/>
      <c r="FY16" s="31"/>
      <c r="FZ16" s="31"/>
      <c r="GA16" s="31"/>
      <c r="GB16" s="31"/>
      <c r="GC16" s="31"/>
      <c r="GD16" s="31"/>
      <c r="GE16" s="31"/>
      <c r="GF16" s="31"/>
      <c r="GG16" s="31"/>
      <c r="GH16" s="31"/>
      <c r="GI16" s="31"/>
      <c r="GJ16" s="31"/>
      <c r="GK16" s="31"/>
      <c r="GL16" s="31"/>
      <c r="GM16" s="31"/>
      <c r="GN16" s="31"/>
      <c r="GO16" s="31"/>
      <c r="GP16" s="31"/>
      <c r="GQ16" s="31"/>
      <c r="GR16" s="31"/>
      <c r="GS16" s="31"/>
      <c r="GT16" s="31"/>
      <c r="GU16" s="31"/>
      <c r="GV16" s="31"/>
      <c r="GW16" s="31"/>
      <c r="GX16" s="31"/>
      <c r="GY16" s="31"/>
      <c r="GZ16" s="31"/>
      <c r="HA16" s="31"/>
      <c r="HB16" s="31"/>
      <c r="HC16" s="31"/>
      <c r="HD16" s="31"/>
      <c r="HE16" s="31"/>
      <c r="HF16" s="31"/>
      <c r="HG16" s="31"/>
      <c r="HH16" s="31"/>
      <c r="HI16" s="31"/>
      <c r="HJ16" s="31"/>
      <c r="HK16" s="31"/>
      <c r="HL16" s="31"/>
      <c r="HM16" s="31"/>
      <c r="HN16" s="31"/>
      <c r="HO16" s="31"/>
      <c r="HP16" s="31"/>
      <c r="HQ16" s="31"/>
      <c r="HR16" s="31"/>
      <c r="HS16" s="31"/>
      <c r="HT16" s="31"/>
      <c r="HU16" s="31"/>
      <c r="HV16" s="31"/>
      <c r="HW16" s="31"/>
      <c r="HX16" s="31"/>
      <c r="HY16" s="31"/>
      <c r="HZ16" s="31"/>
      <c r="IA16" s="31"/>
      <c r="IB16" s="31"/>
      <c r="IC16" s="31"/>
      <c r="ID16" s="31"/>
      <c r="IE16" s="31"/>
      <c r="IF16" s="31"/>
      <c r="IG16" s="31"/>
      <c r="IH16" s="31"/>
      <c r="II16" s="31"/>
      <c r="IJ16" s="31"/>
      <c r="IK16" s="31"/>
      <c r="IL16" s="31"/>
      <c r="IM16" s="31"/>
      <c r="IN16" s="31"/>
      <c r="IO16" s="31"/>
      <c r="IP16" s="31"/>
      <c r="IQ16" s="31"/>
      <c r="IR16" s="31"/>
      <c r="IS16" s="31"/>
      <c r="IT16" s="31"/>
      <c r="IU16" s="31"/>
      <c r="IV16" s="31"/>
    </row>
    <row r="17" spans="1:256" ht="12.75">
      <c r="A17" s="77"/>
      <c r="B17" s="80"/>
      <c r="C17" s="87"/>
      <c r="D17" s="87"/>
      <c r="E17" s="87"/>
      <c r="F17" s="87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  <c r="IU17" s="31"/>
      <c r="IV17" s="31"/>
    </row>
    <row r="18" spans="1:256" ht="12.75">
      <c r="A18" s="77">
        <v>4</v>
      </c>
      <c r="B18" s="80" t="s">
        <v>142</v>
      </c>
      <c r="C18" s="87">
        <f>ROUND(CONPL!C31/1000,0)</f>
        <v>-1059</v>
      </c>
      <c r="D18" s="87">
        <f>ROUND(CONPL!D31/1000,0)</f>
        <v>-1623</v>
      </c>
      <c r="E18" s="87">
        <f>ROUND(CONPL!E31/1000,0)</f>
        <v>-2070</v>
      </c>
      <c r="F18" s="87">
        <f>ROUND(CONPL!F31/1000,0)</f>
        <v>-2912</v>
      </c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  <c r="IU18" s="31"/>
      <c r="IV18" s="31"/>
    </row>
    <row r="19" spans="1:256" ht="12.75">
      <c r="A19" s="77"/>
      <c r="B19" s="80" t="s">
        <v>125</v>
      </c>
      <c r="C19" s="87"/>
      <c r="D19" s="87"/>
      <c r="E19" s="87"/>
      <c r="F19" s="87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  <c r="IU19" s="31"/>
      <c r="IV19" s="31"/>
    </row>
    <row r="20" spans="1:256" ht="12.75">
      <c r="A20" s="77"/>
      <c r="B20" s="80" t="s">
        <v>0</v>
      </c>
      <c r="C20" s="87"/>
      <c r="D20" s="87"/>
      <c r="E20" s="87"/>
      <c r="F20" s="87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</row>
    <row r="21" spans="1:256" ht="12.75">
      <c r="A21" s="77">
        <v>5</v>
      </c>
      <c r="B21" s="80" t="s">
        <v>143</v>
      </c>
      <c r="C21" s="88">
        <f>C18/22669.9*100</f>
        <v>-4.671392463133936</v>
      </c>
      <c r="D21" s="88">
        <f>D18/22669.9*100</f>
        <v>-7.159272868429062</v>
      </c>
      <c r="E21" s="88">
        <f>E18/22669.9*100</f>
        <v>-9.131050423689562</v>
      </c>
      <c r="F21" s="88">
        <f>F18/22669.9*100</f>
        <v>-12.845226489750724</v>
      </c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</row>
    <row r="22" spans="1:256" ht="12.75">
      <c r="A22" s="77"/>
      <c r="B22" s="80" t="s">
        <v>0</v>
      </c>
      <c r="C22" s="87"/>
      <c r="D22" s="87"/>
      <c r="E22" s="87"/>
      <c r="F22" s="87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</row>
    <row r="23" spans="1:256" ht="12.75">
      <c r="A23" s="77">
        <v>6</v>
      </c>
      <c r="B23" s="80" t="s">
        <v>129</v>
      </c>
      <c r="C23" s="87">
        <v>0</v>
      </c>
      <c r="D23" s="87">
        <v>0</v>
      </c>
      <c r="E23" s="87">
        <f>+C23</f>
        <v>0</v>
      </c>
      <c r="F23" s="87">
        <f>+D23</f>
        <v>0</v>
      </c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</row>
    <row r="24" spans="1:256" ht="12.75">
      <c r="A24" s="77"/>
      <c r="B24" s="80" t="s">
        <v>0</v>
      </c>
      <c r="C24" s="87"/>
      <c r="D24" s="87"/>
      <c r="E24" s="87"/>
      <c r="F24" s="87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</row>
    <row r="25" spans="1:256" ht="12.75">
      <c r="A25" s="77"/>
      <c r="B25" s="80"/>
      <c r="C25" s="89"/>
      <c r="D25" s="89"/>
      <c r="E25" s="89"/>
      <c r="F25" s="89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</row>
    <row r="26" spans="1:256" ht="12.75">
      <c r="A26" s="76"/>
      <c r="B26" s="34" t="s">
        <v>0</v>
      </c>
      <c r="C26" s="90"/>
      <c r="D26" s="90"/>
      <c r="E26" s="90"/>
      <c r="F26" s="90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</row>
    <row r="27" spans="1:256" ht="12.75">
      <c r="A27" s="76"/>
      <c r="B27" s="34" t="s">
        <v>0</v>
      </c>
      <c r="C27" s="90"/>
      <c r="D27" s="90"/>
      <c r="E27" s="90"/>
      <c r="F27" s="90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</row>
    <row r="28" spans="1:256" ht="12.75">
      <c r="A28" s="49" t="s">
        <v>0</v>
      </c>
      <c r="B28" s="46"/>
      <c r="C28" s="91"/>
      <c r="D28" s="91"/>
      <c r="E28" s="91"/>
      <c r="F28" s="9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1:256" ht="12.75">
      <c r="A29" s="101"/>
      <c r="B29" s="102" t="s">
        <v>0</v>
      </c>
      <c r="C29" s="103" t="s">
        <v>119</v>
      </c>
      <c r="D29" s="104"/>
      <c r="E29" s="103" t="s">
        <v>120</v>
      </c>
      <c r="F29" s="104"/>
      <c r="G29" s="47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</row>
    <row r="30" spans="1:256" s="64" customFormat="1" ht="12.75">
      <c r="A30" s="105">
        <v>7</v>
      </c>
      <c r="B30" s="106" t="s">
        <v>150</v>
      </c>
      <c r="C30" s="109"/>
      <c r="D30" s="97"/>
      <c r="E30" s="96"/>
      <c r="F30" s="97"/>
      <c r="G30" s="98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/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9"/>
      <c r="DX30" s="99"/>
      <c r="DY30" s="99"/>
      <c r="DZ30" s="99"/>
      <c r="EA30" s="99"/>
      <c r="EB30" s="99"/>
      <c r="EC30" s="99"/>
      <c r="ED30" s="99"/>
      <c r="EE30" s="99"/>
      <c r="EF30" s="99"/>
      <c r="EG30" s="99"/>
      <c r="EH30" s="99"/>
      <c r="EI30" s="99"/>
      <c r="EJ30" s="99"/>
      <c r="EK30" s="99"/>
      <c r="EL30" s="99"/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/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/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/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/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99"/>
      <c r="ID30" s="99"/>
      <c r="IE30" s="99"/>
      <c r="IF30" s="99"/>
      <c r="IG30" s="99"/>
      <c r="IH30" s="99"/>
      <c r="II30" s="99"/>
      <c r="IJ30" s="99"/>
      <c r="IK30" s="99"/>
      <c r="IL30" s="99"/>
      <c r="IM30" s="99"/>
      <c r="IN30" s="99"/>
      <c r="IO30" s="99"/>
      <c r="IP30" s="99"/>
      <c r="IQ30" s="99"/>
      <c r="IR30" s="99"/>
      <c r="IS30" s="99"/>
      <c r="IT30" s="99"/>
      <c r="IU30" s="99"/>
      <c r="IV30" s="99"/>
    </row>
    <row r="31" spans="1:256" s="64" customFormat="1" ht="12.75">
      <c r="A31" s="107"/>
      <c r="B31" s="108" t="s">
        <v>149</v>
      </c>
      <c r="C31" s="177">
        <f>CONBS!B53</f>
        <v>-92.42257354465613</v>
      </c>
      <c r="D31" s="178"/>
      <c r="E31" s="179">
        <f>CONBS!C53</f>
        <v>-83.29034975893144</v>
      </c>
      <c r="F31" s="178"/>
      <c r="G31" s="98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  <c r="GK31" s="99"/>
      <c r="GL31" s="99"/>
      <c r="GM31" s="99"/>
      <c r="GN31" s="99"/>
      <c r="GO31" s="99"/>
      <c r="GP31" s="99"/>
      <c r="GQ31" s="99"/>
      <c r="GR31" s="99"/>
      <c r="GS31" s="99"/>
      <c r="GT31" s="99"/>
      <c r="GU31" s="99"/>
      <c r="GV31" s="99"/>
      <c r="GW31" s="99"/>
      <c r="GX31" s="99"/>
      <c r="GY31" s="99"/>
      <c r="GZ31" s="99"/>
      <c r="HA31" s="99"/>
      <c r="HB31" s="99"/>
      <c r="HC31" s="99"/>
      <c r="HD31" s="99"/>
      <c r="HE31" s="99"/>
      <c r="HF31" s="99"/>
      <c r="HG31" s="99"/>
      <c r="HH31" s="99"/>
      <c r="HI31" s="99"/>
      <c r="HJ31" s="99"/>
      <c r="HK31" s="99"/>
      <c r="HL31" s="99"/>
      <c r="HM31" s="99"/>
      <c r="HN31" s="99"/>
      <c r="HO31" s="99"/>
      <c r="HP31" s="99"/>
      <c r="HQ31" s="99"/>
      <c r="HR31" s="99"/>
      <c r="HS31" s="99"/>
      <c r="HT31" s="99"/>
      <c r="HU31" s="99"/>
      <c r="HV31" s="99"/>
      <c r="HW31" s="99"/>
      <c r="HX31" s="99"/>
      <c r="HY31" s="99"/>
      <c r="HZ31" s="99"/>
      <c r="IA31" s="99"/>
      <c r="IB31" s="99"/>
      <c r="IC31" s="99"/>
      <c r="ID31" s="99"/>
      <c r="IE31" s="99"/>
      <c r="IF31" s="99"/>
      <c r="IG31" s="99"/>
      <c r="IH31" s="99"/>
      <c r="II31" s="99"/>
      <c r="IJ31" s="99"/>
      <c r="IK31" s="99"/>
      <c r="IL31" s="99"/>
      <c r="IM31" s="99"/>
      <c r="IN31" s="99"/>
      <c r="IO31" s="99"/>
      <c r="IP31" s="99"/>
      <c r="IQ31" s="99"/>
      <c r="IR31" s="99"/>
      <c r="IS31" s="99"/>
      <c r="IT31" s="99"/>
      <c r="IU31" s="99"/>
      <c r="IV31" s="99"/>
    </row>
    <row r="32" spans="1:256" ht="12.75">
      <c r="A32" s="110"/>
      <c r="B32" s="111" t="s">
        <v>0</v>
      </c>
      <c r="C32" s="94"/>
      <c r="D32" s="94"/>
      <c r="E32" s="94"/>
      <c r="F32" s="95"/>
      <c r="G32" s="47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  <c r="IU32" s="31"/>
      <c r="IV32" s="31"/>
    </row>
    <row r="33" spans="1:256" ht="12.75">
      <c r="A33" s="112"/>
      <c r="B33" s="46" t="s">
        <v>0</v>
      </c>
      <c r="C33" s="100"/>
      <c r="D33" s="100"/>
      <c r="E33" s="100"/>
      <c r="F33" s="92"/>
      <c r="G33" s="47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  <c r="IU33" s="31"/>
      <c r="IV33" s="31"/>
    </row>
    <row r="34" spans="1:256" ht="12.75">
      <c r="A34" s="112"/>
      <c r="B34" s="46" t="s">
        <v>121</v>
      </c>
      <c r="C34" s="100"/>
      <c r="D34" s="100"/>
      <c r="E34" s="100"/>
      <c r="F34" s="92"/>
      <c r="G34" s="47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</row>
    <row r="35" spans="1:256" ht="12.75">
      <c r="A35" s="112"/>
      <c r="B35" s="46" t="s">
        <v>0</v>
      </c>
      <c r="C35" s="100"/>
      <c r="D35" s="100"/>
      <c r="E35" s="100"/>
      <c r="F35" s="92"/>
      <c r="G35" s="47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1"/>
      <c r="CG35" s="31"/>
      <c r="CH35" s="31"/>
      <c r="CI35" s="31"/>
      <c r="CJ35" s="31"/>
      <c r="CK35" s="31"/>
      <c r="CL35" s="31"/>
      <c r="CM35" s="31"/>
      <c r="CN35" s="31"/>
      <c r="CO35" s="31"/>
      <c r="CP35" s="31"/>
      <c r="CQ35" s="31"/>
      <c r="CR35" s="31"/>
      <c r="CS35" s="31"/>
      <c r="CT35" s="31"/>
      <c r="CU35" s="31"/>
      <c r="CV35" s="31"/>
      <c r="CW35" s="31"/>
      <c r="CX35" s="31"/>
      <c r="CY35" s="31"/>
      <c r="CZ35" s="31"/>
      <c r="DA35" s="31"/>
      <c r="DB35" s="31"/>
      <c r="DC35" s="31"/>
      <c r="DD35" s="31"/>
      <c r="DE35" s="31"/>
      <c r="DF35" s="31"/>
      <c r="DG35" s="31"/>
      <c r="DH35" s="31"/>
      <c r="DI35" s="31"/>
      <c r="DJ35" s="31"/>
      <c r="DK35" s="31"/>
      <c r="DL35" s="31"/>
      <c r="DM35" s="31"/>
      <c r="DN35" s="31"/>
      <c r="DO35" s="31"/>
      <c r="DP35" s="31"/>
      <c r="DQ35" s="31"/>
      <c r="DR35" s="31"/>
      <c r="DS35" s="31"/>
      <c r="DT35" s="31"/>
      <c r="DU35" s="31"/>
      <c r="DV35" s="31"/>
      <c r="DW35" s="31"/>
      <c r="DX35" s="31"/>
      <c r="DY35" s="31"/>
      <c r="DZ35" s="31"/>
      <c r="EA35" s="31"/>
      <c r="EB35" s="31"/>
      <c r="EC35" s="31"/>
      <c r="ED35" s="31"/>
      <c r="EE35" s="31"/>
      <c r="EF35" s="31"/>
      <c r="EG35" s="31"/>
      <c r="EH35" s="31"/>
      <c r="EI35" s="31"/>
      <c r="EJ35" s="31"/>
      <c r="EK35" s="31"/>
      <c r="EL35" s="31"/>
      <c r="EM35" s="31"/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  <c r="FL35" s="31"/>
      <c r="FM35" s="31"/>
      <c r="FN35" s="31"/>
      <c r="FO35" s="31"/>
      <c r="FP35" s="31"/>
      <c r="FQ35" s="31"/>
      <c r="FR35" s="31"/>
      <c r="FS35" s="31"/>
      <c r="FT35" s="31"/>
      <c r="FU35" s="31"/>
      <c r="FV35" s="31"/>
      <c r="FW35" s="31"/>
      <c r="FX35" s="31"/>
      <c r="FY35" s="31"/>
      <c r="FZ35" s="31"/>
      <c r="GA35" s="31"/>
      <c r="GB35" s="31"/>
      <c r="GC35" s="31"/>
      <c r="GD35" s="31"/>
      <c r="GE35" s="31"/>
      <c r="GF35" s="31"/>
      <c r="GG35" s="31"/>
      <c r="GH35" s="31"/>
      <c r="GI35" s="31"/>
      <c r="GJ35" s="31"/>
      <c r="GK35" s="31"/>
      <c r="GL35" s="31"/>
      <c r="GM35" s="31"/>
      <c r="GN35" s="31"/>
      <c r="GO35" s="31"/>
      <c r="GP35" s="31"/>
      <c r="GQ35" s="31"/>
      <c r="GR35" s="31"/>
      <c r="GS35" s="31"/>
      <c r="GT35" s="31"/>
      <c r="GU35" s="31"/>
      <c r="GV35" s="31"/>
      <c r="GW35" s="31"/>
      <c r="GX35" s="31"/>
      <c r="GY35" s="31"/>
      <c r="GZ35" s="31"/>
      <c r="HA35" s="31"/>
      <c r="HB35" s="31"/>
      <c r="HC35" s="31"/>
      <c r="HD35" s="31"/>
      <c r="HE35" s="31"/>
      <c r="HF35" s="31"/>
      <c r="HG35" s="31"/>
      <c r="HH35" s="31"/>
      <c r="HI35" s="31"/>
      <c r="HJ35" s="31"/>
      <c r="HK35" s="31"/>
      <c r="HL35" s="31"/>
      <c r="HM35" s="31"/>
      <c r="HN35" s="31"/>
      <c r="HO35" s="31"/>
      <c r="HP35" s="31"/>
      <c r="HQ35" s="31"/>
      <c r="HR35" s="31"/>
      <c r="HS35" s="31"/>
      <c r="HT35" s="31"/>
      <c r="HU35" s="31"/>
      <c r="HV35" s="31"/>
      <c r="HW35" s="31"/>
      <c r="HX35" s="31"/>
      <c r="HY35" s="31"/>
      <c r="HZ35" s="31"/>
      <c r="IA35" s="31"/>
      <c r="IB35" s="31"/>
      <c r="IC35" s="31"/>
      <c r="ID35" s="31"/>
      <c r="IE35" s="31"/>
      <c r="IF35" s="31"/>
      <c r="IG35" s="31"/>
      <c r="IH35" s="31"/>
      <c r="II35" s="31"/>
      <c r="IJ35" s="31"/>
      <c r="IK35" s="31"/>
      <c r="IL35" s="31"/>
      <c r="IM35" s="31"/>
      <c r="IN35" s="31"/>
      <c r="IO35" s="31"/>
      <c r="IP35" s="31"/>
      <c r="IQ35" s="31"/>
      <c r="IR35" s="31"/>
      <c r="IS35" s="31"/>
      <c r="IT35" s="31"/>
      <c r="IU35" s="31"/>
      <c r="IV35" s="31"/>
    </row>
    <row r="36" spans="1:6" ht="12.75">
      <c r="A36" s="113"/>
      <c r="B36" s="50"/>
      <c r="C36" s="50"/>
      <c r="D36" s="50"/>
      <c r="E36" s="50"/>
      <c r="F36" s="114"/>
    </row>
    <row r="37" spans="1:6" ht="12.75">
      <c r="A37" s="113"/>
      <c r="B37" s="50"/>
      <c r="C37" s="50"/>
      <c r="D37" s="50"/>
      <c r="E37" s="50"/>
      <c r="F37" s="114"/>
    </row>
    <row r="38" spans="1:6" ht="12.75">
      <c r="A38" s="115"/>
      <c r="B38" s="116"/>
      <c r="C38" s="116"/>
      <c r="D38" s="116"/>
      <c r="E38" s="116"/>
      <c r="F38" s="117"/>
    </row>
  </sheetData>
  <sheetProtection/>
  <mergeCells count="4">
    <mergeCell ref="C31:D31"/>
    <mergeCell ref="E31:F31"/>
    <mergeCell ref="E5:F5"/>
    <mergeCell ref="C5:D5"/>
  </mergeCells>
  <printOptions/>
  <pageMargins left="0.75" right="0.61" top="1" bottom="1" header="0.5" footer="0.5"/>
  <pageSetup fitToHeight="1" fitToWidth="1" horizontalDpi="600" verticalDpi="600" orientation="portrait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zoomScale="80" zoomScaleNormal="80" zoomScalePageLayoutView="0" workbookViewId="0" topLeftCell="A1">
      <selection activeCell="E14" sqref="E14"/>
    </sheetView>
  </sheetViews>
  <sheetFormatPr defaultColWidth="8.8515625" defaultRowHeight="12.75"/>
  <cols>
    <col min="1" max="1" width="4.7109375" style="0" customWidth="1"/>
    <col min="2" max="2" width="32.28125" style="0" customWidth="1"/>
    <col min="3" max="4" width="25.8515625" style="0" customWidth="1"/>
    <col min="5" max="5" width="26.7109375" style="0" customWidth="1"/>
    <col min="6" max="6" width="25.8515625" style="0" customWidth="1"/>
  </cols>
  <sheetData>
    <row r="1" spans="1:256" ht="15.75">
      <c r="A1" s="75" t="s">
        <v>122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  <c r="CL1" s="31"/>
      <c r="CM1" s="31"/>
      <c r="CN1" s="31"/>
      <c r="CO1" s="31"/>
      <c r="CP1" s="31"/>
      <c r="CQ1" s="31"/>
      <c r="CR1" s="31"/>
      <c r="CS1" s="31"/>
      <c r="CT1" s="31"/>
      <c r="CU1" s="31"/>
      <c r="CV1" s="31"/>
      <c r="CW1" s="31"/>
      <c r="CX1" s="31"/>
      <c r="CY1" s="31"/>
      <c r="CZ1" s="31"/>
      <c r="DA1" s="31"/>
      <c r="DB1" s="31"/>
      <c r="DC1" s="31"/>
      <c r="DD1" s="31"/>
      <c r="DE1" s="31"/>
      <c r="DF1" s="31"/>
      <c r="DG1" s="31"/>
      <c r="DH1" s="31"/>
      <c r="DI1" s="31"/>
      <c r="DJ1" s="31"/>
      <c r="DK1" s="31"/>
      <c r="DL1" s="31"/>
      <c r="DM1" s="31"/>
      <c r="DN1" s="31"/>
      <c r="DO1" s="31"/>
      <c r="DP1" s="31"/>
      <c r="DQ1" s="31"/>
      <c r="DR1" s="31"/>
      <c r="DS1" s="31"/>
      <c r="DT1" s="31"/>
      <c r="DU1" s="31"/>
      <c r="DV1" s="31"/>
      <c r="DW1" s="31"/>
      <c r="DX1" s="31"/>
      <c r="DY1" s="31"/>
      <c r="DZ1" s="31"/>
      <c r="EA1" s="31"/>
      <c r="EB1" s="31"/>
      <c r="EC1" s="31"/>
      <c r="ED1" s="31"/>
      <c r="EE1" s="31"/>
      <c r="EF1" s="31"/>
      <c r="EG1" s="31"/>
      <c r="EH1" s="31"/>
      <c r="EI1" s="31"/>
      <c r="EJ1" s="31"/>
      <c r="EK1" s="31"/>
      <c r="EL1" s="31"/>
      <c r="EM1" s="31"/>
      <c r="EN1" s="31"/>
      <c r="EO1" s="31"/>
      <c r="EP1" s="31"/>
      <c r="EQ1" s="31"/>
      <c r="ER1" s="31"/>
      <c r="ES1" s="31"/>
      <c r="ET1" s="31"/>
      <c r="EU1" s="31"/>
      <c r="EV1" s="31"/>
      <c r="EW1" s="31"/>
      <c r="EX1" s="31"/>
      <c r="EY1" s="31"/>
      <c r="EZ1" s="31"/>
      <c r="FA1" s="31"/>
      <c r="FB1" s="31"/>
      <c r="FC1" s="31"/>
      <c r="FD1" s="31"/>
      <c r="FE1" s="31"/>
      <c r="FF1" s="31"/>
      <c r="FG1" s="31"/>
      <c r="FH1" s="31"/>
      <c r="FI1" s="31"/>
      <c r="FJ1" s="31"/>
      <c r="FK1" s="31"/>
      <c r="FL1" s="31"/>
      <c r="FM1" s="31"/>
      <c r="FN1" s="31"/>
      <c r="FO1" s="31"/>
      <c r="FP1" s="31"/>
      <c r="FQ1" s="31"/>
      <c r="FR1" s="31"/>
      <c r="FS1" s="31"/>
      <c r="FT1" s="31"/>
      <c r="FU1" s="31"/>
      <c r="FV1" s="31"/>
      <c r="FW1" s="31"/>
      <c r="FX1" s="31"/>
      <c r="FY1" s="31"/>
      <c r="FZ1" s="31"/>
      <c r="GA1" s="31"/>
      <c r="GB1" s="31"/>
      <c r="GC1" s="31"/>
      <c r="GD1" s="31"/>
      <c r="GE1" s="31"/>
      <c r="GF1" s="31"/>
      <c r="GG1" s="31"/>
      <c r="GH1" s="31"/>
      <c r="GI1" s="31"/>
      <c r="GJ1" s="31"/>
      <c r="GK1" s="31"/>
      <c r="GL1" s="31"/>
      <c r="GM1" s="31"/>
      <c r="GN1" s="31"/>
      <c r="GO1" s="31"/>
      <c r="GP1" s="31"/>
      <c r="GQ1" s="31"/>
      <c r="GR1" s="31"/>
      <c r="GS1" s="31"/>
      <c r="GT1" s="31"/>
      <c r="GU1" s="31"/>
      <c r="GV1" s="31"/>
      <c r="GW1" s="31"/>
      <c r="GX1" s="31"/>
      <c r="GY1" s="31"/>
      <c r="GZ1" s="31"/>
      <c r="HA1" s="31"/>
      <c r="HB1" s="31"/>
      <c r="HC1" s="31"/>
      <c r="HD1" s="31"/>
      <c r="HE1" s="31"/>
      <c r="HF1" s="31"/>
      <c r="HG1" s="31"/>
      <c r="HH1" s="31"/>
      <c r="HI1" s="31"/>
      <c r="HJ1" s="31"/>
      <c r="HK1" s="31"/>
      <c r="HL1" s="31"/>
      <c r="HM1" s="31"/>
      <c r="HN1" s="31"/>
      <c r="HO1" s="31"/>
      <c r="HP1" s="31"/>
      <c r="HQ1" s="31"/>
      <c r="HR1" s="31"/>
      <c r="HS1" s="31"/>
      <c r="HT1" s="31"/>
      <c r="HU1" s="31"/>
      <c r="HV1" s="31"/>
      <c r="HW1" s="31"/>
      <c r="HX1" s="31"/>
      <c r="HY1" s="31"/>
      <c r="HZ1" s="31"/>
      <c r="IA1" s="31"/>
      <c r="IB1" s="31"/>
      <c r="IC1" s="31"/>
      <c r="ID1" s="31"/>
      <c r="IE1" s="31"/>
      <c r="IF1" s="31"/>
      <c r="IG1" s="31"/>
      <c r="IH1" s="31"/>
      <c r="II1" s="31"/>
      <c r="IJ1" s="31"/>
      <c r="IK1" s="31"/>
      <c r="IL1" s="31"/>
      <c r="IM1" s="31"/>
      <c r="IN1" s="31"/>
      <c r="IO1" s="31"/>
      <c r="IP1" s="31"/>
      <c r="IQ1" s="31"/>
      <c r="IR1" s="31"/>
      <c r="IS1" s="31"/>
      <c r="IT1" s="31"/>
      <c r="IU1" s="31"/>
      <c r="IV1" s="31"/>
    </row>
    <row r="2" spans="1:256" ht="15.75">
      <c r="A2" s="75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1"/>
      <c r="ED2" s="31"/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1"/>
      <c r="EP2" s="31"/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1"/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1"/>
      <c r="FN2" s="31"/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1"/>
      <c r="GA2" s="31"/>
      <c r="GB2" s="31"/>
      <c r="GC2" s="31"/>
      <c r="GD2" s="31"/>
      <c r="GE2" s="31"/>
      <c r="GF2" s="31"/>
      <c r="GG2" s="31"/>
      <c r="GH2" s="31"/>
      <c r="GI2" s="31"/>
      <c r="GJ2" s="31"/>
      <c r="GK2" s="31"/>
      <c r="GL2" s="31"/>
      <c r="GM2" s="31"/>
      <c r="GN2" s="31"/>
      <c r="GO2" s="31"/>
      <c r="GP2" s="31"/>
      <c r="GQ2" s="31"/>
      <c r="GR2" s="31"/>
      <c r="GS2" s="31"/>
      <c r="GT2" s="31"/>
      <c r="GU2" s="31"/>
      <c r="GV2" s="31"/>
      <c r="GW2" s="31"/>
      <c r="GX2" s="31"/>
      <c r="GY2" s="31"/>
      <c r="GZ2" s="31"/>
      <c r="HA2" s="31"/>
      <c r="HB2" s="31"/>
      <c r="HC2" s="31"/>
      <c r="HD2" s="31"/>
      <c r="HE2" s="31"/>
      <c r="HF2" s="31"/>
      <c r="HG2" s="31"/>
      <c r="HH2" s="31"/>
      <c r="HI2" s="31"/>
      <c r="HJ2" s="31"/>
      <c r="HK2" s="31"/>
      <c r="HL2" s="31"/>
      <c r="HM2" s="31"/>
      <c r="HN2" s="31"/>
      <c r="HO2" s="31"/>
      <c r="HP2" s="31"/>
      <c r="HQ2" s="31"/>
      <c r="HR2" s="31"/>
      <c r="HS2" s="31"/>
      <c r="HT2" s="31"/>
      <c r="HU2" s="31"/>
      <c r="HV2" s="31"/>
      <c r="HW2" s="31"/>
      <c r="HX2" s="31"/>
      <c r="HY2" s="31"/>
      <c r="HZ2" s="31"/>
      <c r="IA2" s="31"/>
      <c r="IB2" s="31"/>
      <c r="IC2" s="31"/>
      <c r="ID2" s="31"/>
      <c r="IE2" s="31"/>
      <c r="IF2" s="31"/>
      <c r="IG2" s="31"/>
      <c r="IH2" s="31"/>
      <c r="II2" s="31"/>
      <c r="IJ2" s="31"/>
      <c r="IK2" s="31"/>
      <c r="IL2" s="31"/>
      <c r="IM2" s="31"/>
      <c r="IN2" s="31"/>
      <c r="IO2" s="31"/>
      <c r="IP2" s="31"/>
      <c r="IQ2" s="31"/>
      <c r="IR2" s="31"/>
      <c r="IS2" s="31"/>
      <c r="IT2" s="31"/>
      <c r="IU2" s="31"/>
      <c r="IV2" s="31"/>
    </row>
    <row r="3" s="1" customFormat="1" ht="12.75"/>
    <row r="4" spans="1:256" ht="15.75">
      <c r="A4" s="76"/>
      <c r="B4" s="10"/>
      <c r="C4" s="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31"/>
      <c r="EO4" s="31"/>
      <c r="EP4" s="31"/>
      <c r="EQ4" s="31"/>
      <c r="ER4" s="31"/>
      <c r="ES4" s="31"/>
      <c r="ET4" s="31"/>
      <c r="EU4" s="31"/>
      <c r="EV4" s="31"/>
      <c r="EW4" s="31"/>
      <c r="EX4" s="31"/>
      <c r="EY4" s="31"/>
      <c r="EZ4" s="31"/>
      <c r="FA4" s="31"/>
      <c r="FB4" s="31"/>
      <c r="FC4" s="31"/>
      <c r="FD4" s="31"/>
      <c r="FE4" s="31"/>
      <c r="FF4" s="31"/>
      <c r="FG4" s="31"/>
      <c r="FH4" s="31"/>
      <c r="FI4" s="31"/>
      <c r="FJ4" s="31"/>
      <c r="FK4" s="31"/>
      <c r="FL4" s="31"/>
      <c r="FM4" s="31"/>
      <c r="FN4" s="31"/>
      <c r="FO4" s="31"/>
      <c r="FP4" s="31"/>
      <c r="FQ4" s="31"/>
      <c r="FR4" s="31"/>
      <c r="FS4" s="31"/>
      <c r="FT4" s="31"/>
      <c r="FU4" s="31"/>
      <c r="FV4" s="31"/>
      <c r="FW4" s="31"/>
      <c r="FX4" s="31"/>
      <c r="FY4" s="31"/>
      <c r="FZ4" s="31"/>
      <c r="GA4" s="31"/>
      <c r="GB4" s="31"/>
      <c r="GC4" s="31"/>
      <c r="GD4" s="31"/>
      <c r="GE4" s="31"/>
      <c r="GF4" s="31"/>
      <c r="GG4" s="31"/>
      <c r="GH4" s="31"/>
      <c r="GI4" s="31"/>
      <c r="GJ4" s="31"/>
      <c r="GK4" s="31"/>
      <c r="GL4" s="31"/>
      <c r="GM4" s="31"/>
      <c r="GN4" s="31"/>
      <c r="GO4" s="31"/>
      <c r="GP4" s="31"/>
      <c r="GQ4" s="31"/>
      <c r="GR4" s="31"/>
      <c r="GS4" s="31"/>
      <c r="GT4" s="31"/>
      <c r="GU4" s="31"/>
      <c r="GV4" s="31"/>
      <c r="GW4" s="31"/>
      <c r="GX4" s="31"/>
      <c r="GY4" s="31"/>
      <c r="GZ4" s="31"/>
      <c r="HA4" s="31"/>
      <c r="HB4" s="31"/>
      <c r="HC4" s="31"/>
      <c r="HD4" s="31"/>
      <c r="HE4" s="31"/>
      <c r="HF4" s="31"/>
      <c r="HG4" s="31"/>
      <c r="HH4" s="31"/>
      <c r="HI4" s="31"/>
      <c r="HJ4" s="31"/>
      <c r="HK4" s="31"/>
      <c r="HL4" s="31"/>
      <c r="HM4" s="31"/>
      <c r="HN4" s="31"/>
      <c r="HO4" s="31"/>
      <c r="HP4" s="31"/>
      <c r="HQ4" s="31"/>
      <c r="HR4" s="31"/>
      <c r="HS4" s="31"/>
      <c r="HT4" s="31"/>
      <c r="HU4" s="31"/>
      <c r="HV4" s="31"/>
      <c r="HW4" s="31"/>
      <c r="HX4" s="31"/>
      <c r="HY4" s="31"/>
      <c r="HZ4" s="31"/>
      <c r="IA4" s="31"/>
      <c r="IB4" s="31"/>
      <c r="IC4" s="31"/>
      <c r="ID4" s="31"/>
      <c r="IE4" s="31"/>
      <c r="IF4" s="31"/>
      <c r="IG4" s="31"/>
      <c r="IH4" s="31"/>
      <c r="II4" s="31"/>
      <c r="IJ4" s="31"/>
      <c r="IK4" s="31"/>
      <c r="IL4" s="31"/>
      <c r="IM4" s="31"/>
      <c r="IN4" s="31"/>
      <c r="IO4" s="31"/>
      <c r="IP4" s="31"/>
      <c r="IQ4" s="31"/>
      <c r="IR4" s="31"/>
      <c r="IS4" s="31"/>
      <c r="IT4" s="31"/>
      <c r="IU4" s="31"/>
      <c r="IV4" s="31"/>
    </row>
    <row r="5" spans="1:256" ht="12.75">
      <c r="A5" s="77"/>
      <c r="B5" s="80"/>
      <c r="C5" s="180" t="s">
        <v>169</v>
      </c>
      <c r="D5" s="181"/>
      <c r="E5" s="180" t="s">
        <v>185</v>
      </c>
      <c r="F5" s="182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  <c r="DT5" s="31"/>
      <c r="DU5" s="31"/>
      <c r="DV5" s="31"/>
      <c r="DW5" s="31"/>
      <c r="DX5" s="31"/>
      <c r="DY5" s="31"/>
      <c r="DZ5" s="31"/>
      <c r="EA5" s="31"/>
      <c r="EB5" s="31"/>
      <c r="EC5" s="31"/>
      <c r="ED5" s="31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FP5" s="31"/>
      <c r="FQ5" s="31"/>
      <c r="FR5" s="31"/>
      <c r="FS5" s="31"/>
      <c r="FT5" s="31"/>
      <c r="FU5" s="31"/>
      <c r="FV5" s="31"/>
      <c r="FW5" s="31"/>
      <c r="FX5" s="31"/>
      <c r="FY5" s="31"/>
      <c r="FZ5" s="31"/>
      <c r="GA5" s="31"/>
      <c r="GB5" s="31"/>
      <c r="GC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  <c r="GW5" s="31"/>
      <c r="GX5" s="31"/>
      <c r="GY5" s="31"/>
      <c r="GZ5" s="31"/>
      <c r="HA5" s="31"/>
      <c r="HB5" s="31"/>
      <c r="HC5" s="31"/>
      <c r="HD5" s="31"/>
      <c r="HE5" s="31"/>
      <c r="HF5" s="31"/>
      <c r="HG5" s="31"/>
      <c r="HH5" s="31"/>
      <c r="HI5" s="31"/>
      <c r="HJ5" s="31"/>
      <c r="HK5" s="31"/>
      <c r="HL5" s="31"/>
      <c r="HM5" s="31"/>
      <c r="HN5" s="31"/>
      <c r="HO5" s="31"/>
      <c r="HP5" s="31"/>
      <c r="HQ5" s="31"/>
      <c r="HR5" s="31"/>
      <c r="HS5" s="31"/>
      <c r="HT5" s="31"/>
      <c r="HU5" s="31"/>
      <c r="HV5" s="31"/>
      <c r="HW5" s="31"/>
      <c r="HX5" s="31"/>
      <c r="HY5" s="31"/>
      <c r="HZ5" s="31"/>
      <c r="IA5" s="31"/>
      <c r="IB5" s="31"/>
      <c r="IC5" s="31"/>
      <c r="ID5" s="31"/>
      <c r="IE5" s="31"/>
      <c r="IF5" s="31"/>
      <c r="IG5" s="31"/>
      <c r="IH5" s="31"/>
      <c r="II5" s="31"/>
      <c r="IJ5" s="31"/>
      <c r="IK5" s="31"/>
      <c r="IL5" s="31"/>
      <c r="IM5" s="31"/>
      <c r="IN5" s="31"/>
      <c r="IO5" s="31"/>
      <c r="IP5" s="31"/>
      <c r="IQ5" s="31"/>
      <c r="IR5" s="31"/>
      <c r="IS5" s="31"/>
      <c r="IT5" s="31"/>
      <c r="IU5" s="31"/>
      <c r="IV5" s="31"/>
    </row>
    <row r="6" spans="1:256" ht="12.75">
      <c r="A6" s="77"/>
      <c r="B6" s="80"/>
      <c r="C6" s="78" t="s">
        <v>176</v>
      </c>
      <c r="D6" s="78" t="s">
        <v>177</v>
      </c>
      <c r="E6" s="78" t="s">
        <v>176</v>
      </c>
      <c r="F6" s="78" t="s">
        <v>177</v>
      </c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FP6" s="31"/>
      <c r="FQ6" s="31"/>
      <c r="FR6" s="31"/>
      <c r="FS6" s="31"/>
      <c r="FT6" s="31"/>
      <c r="FU6" s="31"/>
      <c r="FV6" s="31"/>
      <c r="FW6" s="31"/>
      <c r="FX6" s="31"/>
      <c r="FY6" s="31"/>
      <c r="FZ6" s="31"/>
      <c r="GA6" s="31"/>
      <c r="GB6" s="31"/>
      <c r="GC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  <c r="GW6" s="31"/>
      <c r="GX6" s="31"/>
      <c r="GY6" s="31"/>
      <c r="GZ6" s="31"/>
      <c r="HA6" s="31"/>
      <c r="HB6" s="31"/>
      <c r="HC6" s="31"/>
      <c r="HD6" s="31"/>
      <c r="HE6" s="31"/>
      <c r="HF6" s="31"/>
      <c r="HG6" s="31"/>
      <c r="HH6" s="31"/>
      <c r="HI6" s="31"/>
      <c r="HJ6" s="31"/>
      <c r="HK6" s="31"/>
      <c r="HL6" s="31"/>
      <c r="HM6" s="31"/>
      <c r="HN6" s="31"/>
      <c r="HO6" s="31"/>
      <c r="HP6" s="31"/>
      <c r="HQ6" s="31"/>
      <c r="HR6" s="31"/>
      <c r="HS6" s="31"/>
      <c r="HT6" s="31"/>
      <c r="HU6" s="31"/>
      <c r="HV6" s="31"/>
      <c r="HW6" s="31"/>
      <c r="HX6" s="31"/>
      <c r="HY6" s="31"/>
      <c r="HZ6" s="31"/>
      <c r="IA6" s="31"/>
      <c r="IB6" s="31"/>
      <c r="IC6" s="31"/>
      <c r="ID6" s="31"/>
      <c r="IE6" s="31"/>
      <c r="IF6" s="31"/>
      <c r="IG6" s="31"/>
      <c r="IH6" s="31"/>
      <c r="II6" s="31"/>
      <c r="IJ6" s="31"/>
      <c r="IK6" s="31"/>
      <c r="IL6" s="31"/>
      <c r="IM6" s="31"/>
      <c r="IN6" s="31"/>
      <c r="IO6" s="31"/>
      <c r="IP6" s="31"/>
      <c r="IQ6" s="31"/>
      <c r="IR6" s="31"/>
      <c r="IS6" s="31"/>
      <c r="IT6" s="31"/>
      <c r="IU6" s="31"/>
      <c r="IV6" s="31"/>
    </row>
    <row r="7" spans="1:256" ht="12.75">
      <c r="A7" s="77"/>
      <c r="B7" s="80"/>
      <c r="C7" s="78" t="s">
        <v>170</v>
      </c>
      <c r="D7" s="78" t="s">
        <v>116</v>
      </c>
      <c r="E7" s="78" t="s">
        <v>117</v>
      </c>
      <c r="F7" s="78" t="s">
        <v>117</v>
      </c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  <c r="DQ7" s="31"/>
      <c r="DR7" s="31"/>
      <c r="DS7" s="31"/>
      <c r="DT7" s="31"/>
      <c r="DU7" s="31"/>
      <c r="DV7" s="31"/>
      <c r="DW7" s="31"/>
      <c r="DX7" s="31"/>
      <c r="DY7" s="31"/>
      <c r="DZ7" s="31"/>
      <c r="EA7" s="31"/>
      <c r="EB7" s="31"/>
      <c r="EC7" s="31"/>
      <c r="ED7" s="31"/>
      <c r="EE7" s="31"/>
      <c r="EF7" s="31"/>
      <c r="EG7" s="31"/>
      <c r="EH7" s="31"/>
      <c r="EI7" s="31"/>
      <c r="EJ7" s="31"/>
      <c r="EK7" s="31"/>
      <c r="EL7" s="31"/>
      <c r="EM7" s="31"/>
      <c r="EN7" s="31"/>
      <c r="EO7" s="31"/>
      <c r="EP7" s="31"/>
      <c r="EQ7" s="31"/>
      <c r="ER7" s="31"/>
      <c r="ES7" s="31"/>
      <c r="ET7" s="31"/>
      <c r="EU7" s="31"/>
      <c r="EV7" s="31"/>
      <c r="EW7" s="31"/>
      <c r="EX7" s="31"/>
      <c r="EY7" s="31"/>
      <c r="EZ7" s="31"/>
      <c r="FA7" s="31"/>
      <c r="FB7" s="31"/>
      <c r="FC7" s="31"/>
      <c r="FD7" s="31"/>
      <c r="FE7" s="31"/>
      <c r="FF7" s="31"/>
      <c r="FG7" s="31"/>
      <c r="FH7" s="31"/>
      <c r="FI7" s="31"/>
      <c r="FJ7" s="31"/>
      <c r="FK7" s="31"/>
      <c r="FL7" s="31"/>
      <c r="FM7" s="31"/>
      <c r="FN7" s="31"/>
      <c r="FO7" s="31"/>
      <c r="FP7" s="31"/>
      <c r="FQ7" s="31"/>
      <c r="FR7" s="31"/>
      <c r="FS7" s="31"/>
      <c r="FT7" s="31"/>
      <c r="FU7" s="31"/>
      <c r="FV7" s="31"/>
      <c r="FW7" s="31"/>
      <c r="FX7" s="31"/>
      <c r="FY7" s="31"/>
      <c r="FZ7" s="31"/>
      <c r="GA7" s="31"/>
      <c r="GB7" s="31"/>
      <c r="GC7" s="31"/>
      <c r="GD7" s="31"/>
      <c r="GE7" s="31"/>
      <c r="GF7" s="31"/>
      <c r="GG7" s="31"/>
      <c r="GH7" s="31"/>
      <c r="GI7" s="31"/>
      <c r="GJ7" s="31"/>
      <c r="GK7" s="31"/>
      <c r="GL7" s="31"/>
      <c r="GM7" s="31"/>
      <c r="GN7" s="31"/>
      <c r="GO7" s="31"/>
      <c r="GP7" s="31"/>
      <c r="GQ7" s="31"/>
      <c r="GR7" s="31"/>
      <c r="GS7" s="31"/>
      <c r="GT7" s="31"/>
      <c r="GU7" s="31"/>
      <c r="GV7" s="31"/>
      <c r="GW7" s="31"/>
      <c r="GX7" s="31"/>
      <c r="GY7" s="31"/>
      <c r="GZ7" s="31"/>
      <c r="HA7" s="31"/>
      <c r="HB7" s="31"/>
      <c r="HC7" s="31"/>
      <c r="HD7" s="31"/>
      <c r="HE7" s="31"/>
      <c r="HF7" s="31"/>
      <c r="HG7" s="31"/>
      <c r="HH7" s="31"/>
      <c r="HI7" s="31"/>
      <c r="HJ7" s="31"/>
      <c r="HK7" s="31"/>
      <c r="HL7" s="31"/>
      <c r="HM7" s="31"/>
      <c r="HN7" s="31"/>
      <c r="HO7" s="31"/>
      <c r="HP7" s="31"/>
      <c r="HQ7" s="31"/>
      <c r="HR7" s="31"/>
      <c r="HS7" s="31"/>
      <c r="HT7" s="31"/>
      <c r="HU7" s="31"/>
      <c r="HV7" s="31"/>
      <c r="HW7" s="31"/>
      <c r="HX7" s="31"/>
      <c r="HY7" s="31"/>
      <c r="HZ7" s="31"/>
      <c r="IA7" s="31"/>
      <c r="IB7" s="31"/>
      <c r="IC7" s="31"/>
      <c r="ID7" s="31"/>
      <c r="IE7" s="31"/>
      <c r="IF7" s="31"/>
      <c r="IG7" s="31"/>
      <c r="IH7" s="31"/>
      <c r="II7" s="31"/>
      <c r="IJ7" s="31"/>
      <c r="IK7" s="31"/>
      <c r="IL7" s="31"/>
      <c r="IM7" s="31"/>
      <c r="IN7" s="31"/>
      <c r="IO7" s="31"/>
      <c r="IP7" s="31"/>
      <c r="IQ7" s="31"/>
      <c r="IR7" s="31"/>
      <c r="IS7" s="31"/>
      <c r="IT7" s="31"/>
      <c r="IU7" s="31"/>
      <c r="IV7" s="31"/>
    </row>
    <row r="8" spans="1:256" ht="12.75">
      <c r="A8" s="81"/>
      <c r="B8" s="82"/>
      <c r="C8" s="82"/>
      <c r="D8" s="82"/>
      <c r="E8" s="82"/>
      <c r="F8" s="8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2.75">
      <c r="A9" s="77"/>
      <c r="B9" s="83" t="s">
        <v>0</v>
      </c>
      <c r="C9" s="84" t="s">
        <v>172</v>
      </c>
      <c r="D9" s="161" t="s">
        <v>163</v>
      </c>
      <c r="E9" s="84" t="s">
        <v>178</v>
      </c>
      <c r="F9" s="84" t="s">
        <v>180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  <c r="EX9" s="85"/>
      <c r="EY9" s="85"/>
      <c r="EZ9" s="85"/>
      <c r="FA9" s="85"/>
      <c r="FB9" s="85"/>
      <c r="FC9" s="85"/>
      <c r="FD9" s="85"/>
      <c r="FE9" s="85"/>
      <c r="FF9" s="85"/>
      <c r="FG9" s="85"/>
      <c r="FH9" s="85"/>
      <c r="FI9" s="85"/>
      <c r="FJ9" s="85"/>
      <c r="FK9" s="85"/>
      <c r="FL9" s="85"/>
      <c r="FM9" s="85"/>
      <c r="FN9" s="85"/>
      <c r="FO9" s="85"/>
      <c r="FP9" s="85"/>
      <c r="FQ9" s="85"/>
      <c r="FR9" s="85"/>
      <c r="FS9" s="85"/>
      <c r="FT9" s="85"/>
      <c r="FU9" s="85"/>
      <c r="FV9" s="85"/>
      <c r="FW9" s="85"/>
      <c r="FX9" s="85"/>
      <c r="FY9" s="85"/>
      <c r="FZ9" s="85"/>
      <c r="GA9" s="85"/>
      <c r="GB9" s="85"/>
      <c r="GC9" s="85"/>
      <c r="GD9" s="85"/>
      <c r="GE9" s="85"/>
      <c r="GF9" s="85"/>
      <c r="GG9" s="85"/>
      <c r="GH9" s="85"/>
      <c r="GI9" s="85"/>
      <c r="GJ9" s="85"/>
      <c r="GK9" s="85"/>
      <c r="GL9" s="85"/>
      <c r="GM9" s="85"/>
      <c r="GN9" s="85"/>
      <c r="GO9" s="85"/>
      <c r="GP9" s="85"/>
      <c r="GQ9" s="85"/>
      <c r="GR9" s="85"/>
      <c r="GS9" s="85"/>
      <c r="GT9" s="85"/>
      <c r="GU9" s="85"/>
      <c r="GV9" s="85"/>
      <c r="GW9" s="85"/>
      <c r="GX9" s="85"/>
      <c r="GY9" s="85"/>
      <c r="GZ9" s="85"/>
      <c r="HA9" s="85"/>
      <c r="HB9" s="85"/>
      <c r="HC9" s="85"/>
      <c r="HD9" s="85"/>
      <c r="HE9" s="85"/>
      <c r="HF9" s="85"/>
      <c r="HG9" s="85"/>
      <c r="HH9" s="85"/>
      <c r="HI9" s="85"/>
      <c r="HJ9" s="85"/>
      <c r="HK9" s="85"/>
      <c r="HL9" s="85"/>
      <c r="HM9" s="85"/>
      <c r="HN9" s="85"/>
      <c r="HO9" s="85"/>
      <c r="HP9" s="85"/>
      <c r="HQ9" s="85"/>
      <c r="HR9" s="85"/>
      <c r="HS9" s="85"/>
      <c r="HT9" s="85"/>
      <c r="HU9" s="85"/>
      <c r="HV9" s="85"/>
      <c r="HW9" s="85"/>
      <c r="HX9" s="85"/>
      <c r="HY9" s="85"/>
      <c r="HZ9" s="85"/>
      <c r="IA9" s="85"/>
      <c r="IB9" s="85"/>
      <c r="IC9" s="85"/>
      <c r="ID9" s="85"/>
      <c r="IE9" s="85"/>
      <c r="IF9" s="85"/>
      <c r="IG9" s="85"/>
      <c r="IH9" s="85"/>
      <c r="II9" s="85"/>
      <c r="IJ9" s="85"/>
      <c r="IK9" s="85"/>
      <c r="IL9" s="85"/>
      <c r="IM9" s="85"/>
      <c r="IN9" s="85"/>
      <c r="IO9" s="85"/>
      <c r="IP9" s="85"/>
      <c r="IQ9" s="85"/>
      <c r="IR9" s="85"/>
      <c r="IS9" s="85"/>
      <c r="IT9" s="85"/>
      <c r="IU9" s="85"/>
      <c r="IV9" s="85"/>
    </row>
    <row r="10" spans="1:256" ht="12.75">
      <c r="A10" s="77"/>
      <c r="B10" s="80" t="s">
        <v>0</v>
      </c>
      <c r="C10" s="86" t="s">
        <v>118</v>
      </c>
      <c r="D10" s="86" t="s">
        <v>118</v>
      </c>
      <c r="E10" s="86" t="s">
        <v>118</v>
      </c>
      <c r="F10" s="86" t="s">
        <v>118</v>
      </c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31"/>
      <c r="EN10" s="31"/>
      <c r="EO10" s="31"/>
      <c r="EP10" s="31"/>
      <c r="EQ10" s="31"/>
      <c r="ER10" s="31"/>
      <c r="ES10" s="31"/>
      <c r="ET10" s="31"/>
      <c r="EU10" s="31"/>
      <c r="EV10" s="31"/>
      <c r="EW10" s="31"/>
      <c r="EX10" s="31"/>
      <c r="EY10" s="31"/>
      <c r="EZ10" s="31"/>
      <c r="FA10" s="31"/>
      <c r="FB10" s="31"/>
      <c r="FC10" s="31"/>
      <c r="FD10" s="31"/>
      <c r="FE10" s="31"/>
      <c r="FF10" s="31"/>
      <c r="FG10" s="31"/>
      <c r="FH10" s="31"/>
      <c r="FI10" s="31"/>
      <c r="FJ10" s="31"/>
      <c r="FK10" s="31"/>
      <c r="FL10" s="31"/>
      <c r="FM10" s="31"/>
      <c r="FN10" s="31"/>
      <c r="FO10" s="31"/>
      <c r="FP10" s="31"/>
      <c r="FQ10" s="31"/>
      <c r="FR10" s="31"/>
      <c r="FS10" s="31"/>
      <c r="FT10" s="31"/>
      <c r="FU10" s="31"/>
      <c r="FV10" s="31"/>
      <c r="FW10" s="31"/>
      <c r="FX10" s="31"/>
      <c r="FY10" s="31"/>
      <c r="FZ10" s="31"/>
      <c r="GA10" s="31"/>
      <c r="GB10" s="31"/>
      <c r="GC10" s="31"/>
      <c r="GD10" s="31"/>
      <c r="GE10" s="31"/>
      <c r="GF10" s="31"/>
      <c r="GG10" s="31"/>
      <c r="GH10" s="31"/>
      <c r="GI10" s="31"/>
      <c r="GJ10" s="31"/>
      <c r="GK10" s="31"/>
      <c r="GL10" s="31"/>
      <c r="GM10" s="31"/>
      <c r="GN10" s="31"/>
      <c r="GO10" s="31"/>
      <c r="GP10" s="31"/>
      <c r="GQ10" s="31"/>
      <c r="GR10" s="31"/>
      <c r="GS10" s="31"/>
      <c r="GT10" s="31"/>
      <c r="GU10" s="31"/>
      <c r="GV10" s="31"/>
      <c r="GW10" s="31"/>
      <c r="GX10" s="31"/>
      <c r="GY10" s="31"/>
      <c r="GZ10" s="31"/>
      <c r="HA10" s="31"/>
      <c r="HB10" s="31"/>
      <c r="HC10" s="31"/>
      <c r="HD10" s="31"/>
      <c r="HE10" s="31"/>
      <c r="HF10" s="31"/>
      <c r="HG10" s="31"/>
      <c r="HH10" s="31"/>
      <c r="HI10" s="31"/>
      <c r="HJ10" s="31"/>
      <c r="HK10" s="31"/>
      <c r="HL10" s="31"/>
      <c r="HM10" s="31"/>
      <c r="HN10" s="31"/>
      <c r="HO10" s="31"/>
      <c r="HP10" s="31"/>
      <c r="HQ10" s="31"/>
      <c r="HR10" s="31"/>
      <c r="HS10" s="31"/>
      <c r="HT10" s="31"/>
      <c r="HU10" s="31"/>
      <c r="HV10" s="31"/>
      <c r="HW10" s="31"/>
      <c r="HX10" s="31"/>
      <c r="HY10" s="31"/>
      <c r="HZ10" s="31"/>
      <c r="IA10" s="31"/>
      <c r="IB10" s="31"/>
      <c r="IC10" s="31"/>
      <c r="ID10" s="31"/>
      <c r="IE10" s="31"/>
      <c r="IF10" s="31"/>
      <c r="IG10" s="31"/>
      <c r="IH10" s="31"/>
      <c r="II10" s="31"/>
      <c r="IJ10" s="31"/>
      <c r="IK10" s="31"/>
      <c r="IL10" s="31"/>
      <c r="IM10" s="31"/>
      <c r="IN10" s="31"/>
      <c r="IO10" s="31"/>
      <c r="IP10" s="31"/>
      <c r="IQ10" s="31"/>
      <c r="IR10" s="31"/>
      <c r="IS10" s="31"/>
      <c r="IT10" s="31"/>
      <c r="IU10" s="31"/>
      <c r="IV10" s="31"/>
    </row>
    <row r="11" spans="1:256" ht="12.75">
      <c r="A11" s="77"/>
      <c r="B11" s="80" t="s">
        <v>0</v>
      </c>
      <c r="C11" s="82"/>
      <c r="D11" s="82"/>
      <c r="E11" s="82"/>
      <c r="F11" s="82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  <c r="EB11" s="31"/>
      <c r="EC11" s="31"/>
      <c r="ED11" s="31"/>
      <c r="EE11" s="31"/>
      <c r="EF11" s="31"/>
      <c r="EG11" s="31"/>
      <c r="EH11" s="31"/>
      <c r="EI11" s="31"/>
      <c r="EJ11" s="31"/>
      <c r="EK11" s="31"/>
      <c r="EL11" s="31"/>
      <c r="EM11" s="31"/>
      <c r="EN11" s="31"/>
      <c r="EO11" s="31"/>
      <c r="EP11" s="31"/>
      <c r="EQ11" s="31"/>
      <c r="ER11" s="31"/>
      <c r="ES11" s="31"/>
      <c r="ET11" s="31"/>
      <c r="EU11" s="31"/>
      <c r="EV11" s="31"/>
      <c r="EW11" s="31"/>
      <c r="EX11" s="31"/>
      <c r="EY11" s="31"/>
      <c r="EZ11" s="31"/>
      <c r="FA11" s="31"/>
      <c r="FB11" s="31"/>
      <c r="FC11" s="31"/>
      <c r="FD11" s="31"/>
      <c r="FE11" s="31"/>
      <c r="FF11" s="31"/>
      <c r="FG11" s="31"/>
      <c r="FH11" s="31"/>
      <c r="FI11" s="31"/>
      <c r="FJ11" s="31"/>
      <c r="FK11" s="31"/>
      <c r="FL11" s="31"/>
      <c r="FM11" s="31"/>
      <c r="FN11" s="31"/>
      <c r="FO11" s="31"/>
      <c r="FP11" s="31"/>
      <c r="FQ11" s="31"/>
      <c r="FR11" s="31"/>
      <c r="FS11" s="31"/>
      <c r="FT11" s="31"/>
      <c r="FU11" s="31"/>
      <c r="FV11" s="31"/>
      <c r="FW11" s="31"/>
      <c r="FX11" s="31"/>
      <c r="FY11" s="31"/>
      <c r="FZ11" s="31"/>
      <c r="GA11" s="31"/>
      <c r="GB11" s="31"/>
      <c r="GC11" s="31"/>
      <c r="GD11" s="31"/>
      <c r="GE11" s="31"/>
      <c r="GF11" s="31"/>
      <c r="GG11" s="31"/>
      <c r="GH11" s="31"/>
      <c r="GI11" s="31"/>
      <c r="GJ11" s="31"/>
      <c r="GK11" s="31"/>
      <c r="GL11" s="31"/>
      <c r="GM11" s="31"/>
      <c r="GN11" s="31"/>
      <c r="GO11" s="31"/>
      <c r="GP11" s="31"/>
      <c r="GQ11" s="31"/>
      <c r="GR11" s="31"/>
      <c r="GS11" s="31"/>
      <c r="GT11" s="31"/>
      <c r="GU11" s="31"/>
      <c r="GV11" s="31"/>
      <c r="GW11" s="31"/>
      <c r="GX11" s="31"/>
      <c r="GY11" s="31"/>
      <c r="GZ11" s="31"/>
      <c r="HA11" s="31"/>
      <c r="HB11" s="31"/>
      <c r="HC11" s="31"/>
      <c r="HD11" s="31"/>
      <c r="HE11" s="31"/>
      <c r="HF11" s="31"/>
      <c r="HG11" s="31"/>
      <c r="HH11" s="31"/>
      <c r="HI11" s="31"/>
      <c r="HJ11" s="31"/>
      <c r="HK11" s="31"/>
      <c r="HL11" s="31"/>
      <c r="HM11" s="31"/>
      <c r="HN11" s="31"/>
      <c r="HO11" s="31"/>
      <c r="HP11" s="31"/>
      <c r="HQ11" s="31"/>
      <c r="HR11" s="31"/>
      <c r="HS11" s="31"/>
      <c r="HT11" s="31"/>
      <c r="HU11" s="31"/>
      <c r="HV11" s="31"/>
      <c r="HW11" s="31"/>
      <c r="HX11" s="31"/>
      <c r="HY11" s="31"/>
      <c r="HZ11" s="31"/>
      <c r="IA11" s="31"/>
      <c r="IB11" s="31"/>
      <c r="IC11" s="31"/>
      <c r="ID11" s="31"/>
      <c r="IE11" s="31"/>
      <c r="IF11" s="31"/>
      <c r="IG11" s="31"/>
      <c r="IH11" s="31"/>
      <c r="II11" s="31"/>
      <c r="IJ11" s="31"/>
      <c r="IK11" s="31"/>
      <c r="IL11" s="31"/>
      <c r="IM11" s="31"/>
      <c r="IN11" s="31"/>
      <c r="IO11" s="31"/>
      <c r="IP11" s="31"/>
      <c r="IQ11" s="31"/>
      <c r="IR11" s="31"/>
      <c r="IS11" s="31"/>
      <c r="IT11" s="31"/>
      <c r="IU11" s="31"/>
      <c r="IV11" s="31"/>
    </row>
    <row r="12" spans="1:256" ht="12.75">
      <c r="A12" s="77">
        <v>1</v>
      </c>
      <c r="B12" s="80" t="s">
        <v>123</v>
      </c>
      <c r="C12" s="155" t="s">
        <v>135</v>
      </c>
      <c r="D12" s="159">
        <v>0</v>
      </c>
      <c r="E12" s="156">
        <v>0</v>
      </c>
      <c r="F12" s="156">
        <v>0</v>
      </c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  <c r="EZ12" s="31"/>
      <c r="FA12" s="31"/>
      <c r="FB12" s="31"/>
      <c r="FC12" s="31"/>
      <c r="FD12" s="31"/>
      <c r="FE12" s="31"/>
      <c r="FF12" s="31"/>
      <c r="FG12" s="31"/>
      <c r="FH12" s="31"/>
      <c r="FI12" s="31"/>
      <c r="FJ12" s="31"/>
      <c r="FK12" s="31"/>
      <c r="FL12" s="31"/>
      <c r="FM12" s="31"/>
      <c r="FN12" s="31"/>
      <c r="FO12" s="31"/>
      <c r="FP12" s="31"/>
      <c r="FQ12" s="31"/>
      <c r="FR12" s="31"/>
      <c r="FS12" s="31"/>
      <c r="FT12" s="31"/>
      <c r="FU12" s="31"/>
      <c r="FV12" s="31"/>
      <c r="FW12" s="31"/>
      <c r="FX12" s="31"/>
      <c r="FY12" s="31"/>
      <c r="FZ12" s="31"/>
      <c r="GA12" s="31"/>
      <c r="GB12" s="31"/>
      <c r="GC12" s="31"/>
      <c r="GD12" s="31"/>
      <c r="GE12" s="31"/>
      <c r="GF12" s="31"/>
      <c r="GG12" s="31"/>
      <c r="GH12" s="31"/>
      <c r="GI12" s="31"/>
      <c r="GJ12" s="31"/>
      <c r="GK12" s="31"/>
      <c r="GL12" s="31"/>
      <c r="GM12" s="31"/>
      <c r="GN12" s="31"/>
      <c r="GO12" s="31"/>
      <c r="GP12" s="31"/>
      <c r="GQ12" s="31"/>
      <c r="GR12" s="31"/>
      <c r="GS12" s="31"/>
      <c r="GT12" s="31"/>
      <c r="GU12" s="31"/>
      <c r="GV12" s="31"/>
      <c r="GW12" s="31"/>
      <c r="GX12" s="31"/>
      <c r="GY12" s="31"/>
      <c r="GZ12" s="31"/>
      <c r="HA12" s="31"/>
      <c r="HB12" s="31"/>
      <c r="HC12" s="31"/>
      <c r="HD12" s="31"/>
      <c r="HE12" s="31"/>
      <c r="HF12" s="31"/>
      <c r="HG12" s="31"/>
      <c r="HH12" s="31"/>
      <c r="HI12" s="31"/>
      <c r="HJ12" s="31"/>
      <c r="HK12" s="31"/>
      <c r="HL12" s="31"/>
      <c r="HM12" s="31"/>
      <c r="HN12" s="31"/>
      <c r="HO12" s="31"/>
      <c r="HP12" s="31"/>
      <c r="HQ12" s="31"/>
      <c r="HR12" s="31"/>
      <c r="HS12" s="31"/>
      <c r="HT12" s="31"/>
      <c r="HU12" s="31"/>
      <c r="HV12" s="31"/>
      <c r="HW12" s="31"/>
      <c r="HX12" s="31"/>
      <c r="HY12" s="31"/>
      <c r="HZ12" s="31"/>
      <c r="IA12" s="31"/>
      <c r="IB12" s="31"/>
      <c r="IC12" s="31"/>
      <c r="ID12" s="31"/>
      <c r="IE12" s="31"/>
      <c r="IF12" s="31"/>
      <c r="IG12" s="31"/>
      <c r="IH12" s="31"/>
      <c r="II12" s="31"/>
      <c r="IJ12" s="31"/>
      <c r="IK12" s="31"/>
      <c r="IL12" s="31"/>
      <c r="IM12" s="31"/>
      <c r="IN12" s="31"/>
      <c r="IO12" s="31"/>
      <c r="IP12" s="31"/>
      <c r="IQ12" s="31"/>
      <c r="IR12" s="31"/>
      <c r="IS12" s="31"/>
      <c r="IT12" s="31"/>
      <c r="IU12" s="31"/>
      <c r="IV12" s="31"/>
    </row>
    <row r="13" spans="1:256" ht="12.75">
      <c r="A13" s="77"/>
      <c r="B13" s="80" t="s">
        <v>0</v>
      </c>
      <c r="C13" s="157"/>
      <c r="D13" s="157"/>
      <c r="E13" s="157"/>
      <c r="F13" s="157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  <c r="II13" s="31"/>
      <c r="IJ13" s="31"/>
      <c r="IK13" s="31"/>
      <c r="IL13" s="31"/>
      <c r="IM13" s="31"/>
      <c r="IN13" s="31"/>
      <c r="IO13" s="31"/>
      <c r="IP13" s="31"/>
      <c r="IQ13" s="31"/>
      <c r="IR13" s="31"/>
      <c r="IS13" s="31"/>
      <c r="IT13" s="31"/>
      <c r="IU13" s="31"/>
      <c r="IV13" s="31"/>
    </row>
    <row r="14" spans="1:256" ht="12.75">
      <c r="A14" s="77">
        <v>2</v>
      </c>
      <c r="B14" s="80" t="s">
        <v>124</v>
      </c>
      <c r="C14" s="89">
        <f>ROUND(CONPL!C20/1000,0)</f>
        <v>-753</v>
      </c>
      <c r="D14" s="89">
        <f>ROUND(CONPL!D20/1000,0)</f>
        <v>-788</v>
      </c>
      <c r="E14" s="89">
        <f>ROUND(CONPL!E20/1000,0)</f>
        <v>-1548</v>
      </c>
      <c r="F14" s="89">
        <f>ROUND(CONPL!F20/1000,0)</f>
        <v>-1552</v>
      </c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  <c r="IU14" s="31"/>
      <c r="IV14" s="31"/>
    </row>
    <row r="15" spans="1:256" ht="12.75">
      <c r="A15" s="77"/>
      <c r="B15" s="80" t="s">
        <v>0</v>
      </c>
      <c r="C15" s="93"/>
      <c r="D15" s="93"/>
      <c r="E15" s="93"/>
      <c r="F15" s="93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  <c r="EB15" s="31"/>
      <c r="EC15" s="31"/>
      <c r="ED15" s="31"/>
      <c r="EE15" s="31"/>
      <c r="EF15" s="31"/>
      <c r="EG15" s="31"/>
      <c r="EH15" s="31"/>
      <c r="EI15" s="31"/>
      <c r="EJ15" s="31"/>
      <c r="EK15" s="31"/>
      <c r="EL15" s="31"/>
      <c r="EM15" s="31"/>
      <c r="EN15" s="31"/>
      <c r="EO15" s="31"/>
      <c r="EP15" s="31"/>
      <c r="EQ15" s="31"/>
      <c r="ER15" s="31"/>
      <c r="ES15" s="31"/>
      <c r="ET15" s="31"/>
      <c r="EU15" s="31"/>
      <c r="EV15" s="31"/>
      <c r="EW15" s="31"/>
      <c r="EX15" s="31"/>
      <c r="EY15" s="31"/>
      <c r="EZ15" s="31"/>
      <c r="FA15" s="31"/>
      <c r="FB15" s="31"/>
      <c r="FC15" s="31"/>
      <c r="FD15" s="31"/>
      <c r="FE15" s="31"/>
      <c r="FF15" s="31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  <c r="HN15" s="31"/>
      <c r="HO15" s="31"/>
      <c r="HP15" s="31"/>
      <c r="HQ15" s="31"/>
      <c r="HR15" s="31"/>
      <c r="HS15" s="31"/>
      <c r="HT15" s="31"/>
      <c r="HU15" s="31"/>
      <c r="HV15" s="31"/>
      <c r="HW15" s="31"/>
      <c r="HX15" s="31"/>
      <c r="HY15" s="31"/>
      <c r="HZ15" s="31"/>
      <c r="IA15" s="31"/>
      <c r="IB15" s="31"/>
      <c r="IC15" s="31"/>
      <c r="ID15" s="31"/>
      <c r="IE15" s="31"/>
      <c r="IF15" s="31"/>
      <c r="IG15" s="31"/>
      <c r="IH15" s="31"/>
      <c r="II15" s="31"/>
      <c r="IJ15" s="31"/>
      <c r="IK15" s="31"/>
      <c r="IL15" s="31"/>
      <c r="IM15" s="31"/>
      <c r="IN15" s="31"/>
      <c r="IO15" s="31"/>
      <c r="IP15" s="31"/>
      <c r="IQ15" s="31"/>
      <c r="IR15" s="31"/>
      <c r="IS15" s="31"/>
      <c r="IT15" s="31"/>
      <c r="IU15" s="31"/>
      <c r="IV15" s="31"/>
    </row>
  </sheetData>
  <sheetProtection/>
  <mergeCells count="2">
    <mergeCell ref="C5:D5"/>
    <mergeCell ref="E5:F5"/>
  </mergeCells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61</v>
      </c>
      <c r="B1" t="s">
        <v>62</v>
      </c>
    </row>
    <row r="2" spans="1:2" ht="12.75">
      <c r="A2" t="s">
        <v>63</v>
      </c>
      <c r="B2" t="s">
        <v>64</v>
      </c>
    </row>
    <row r="3" spans="1:2" ht="12.75">
      <c r="A3" t="s">
        <v>65</v>
      </c>
      <c r="B3" t="s">
        <v>66</v>
      </c>
    </row>
    <row r="4" spans="1:2" ht="12.75">
      <c r="A4" t="s">
        <v>67</v>
      </c>
      <c r="B4" t="s">
        <v>68</v>
      </c>
    </row>
    <row r="5" spans="1:2" ht="12.75">
      <c r="A5" t="s">
        <v>69</v>
      </c>
      <c r="B5" t="s">
        <v>70</v>
      </c>
    </row>
    <row r="6" spans="1:2" ht="12.75">
      <c r="A6" t="s">
        <v>71</v>
      </c>
      <c r="B6" t="s">
        <v>72</v>
      </c>
    </row>
    <row r="7" spans="1:2" ht="12.75">
      <c r="A7" t="s">
        <v>73</v>
      </c>
      <c r="B7" t="s">
        <v>74</v>
      </c>
    </row>
    <row r="8" spans="1:2" ht="12.75">
      <c r="A8" t="s">
        <v>75</v>
      </c>
      <c r="B8" t="s">
        <v>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SJGT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Secretarial</cp:lastModifiedBy>
  <cp:lastPrinted>2008-08-27T06:50:29Z</cp:lastPrinted>
  <dcterms:created xsi:type="dcterms:W3CDTF">2005-08-19T02:13:51Z</dcterms:created>
  <dcterms:modified xsi:type="dcterms:W3CDTF">2008-08-27T06:52:19Z</dcterms:modified>
  <cp:category/>
  <cp:version/>
  <cp:contentType/>
  <cp:contentStatus/>
</cp:coreProperties>
</file>